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ib\Desktop\DAZI\"/>
    </mc:Choice>
  </mc:AlternateContent>
  <xr:revisionPtr revIDLastSave="0" documentId="8_{AAF0FB3D-E56D-4CB6-B386-2B0E6830A23E}" xr6:coauthVersionLast="47" xr6:coauthVersionMax="47" xr10:uidLastSave="{00000000-0000-0000-0000-000000000000}"/>
  <bookViews>
    <workbookView xWindow="-108" yWindow="-108" windowWidth="23256" windowHeight="12576" activeTab="1" xr2:uid="{72D24BF1-468B-4F15-BC0D-55480619B976}"/>
  </bookViews>
  <sheets>
    <sheet name="TREVISO SETTORI MANIF " sheetId="4" r:id="rId1"/>
    <sheet name="TREVISO PAESI" sheetId="1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8" i="12" l="1"/>
  <c r="G28" i="12"/>
  <c r="H28" i="12"/>
  <c r="C33" i="12"/>
  <c r="D33" i="12"/>
  <c r="F23" i="12" s="1"/>
  <c r="B33" i="12"/>
  <c r="H31" i="12"/>
  <c r="G31" i="12"/>
  <c r="H30" i="12"/>
  <c r="G30" i="12"/>
  <c r="D25" i="12"/>
  <c r="C25" i="12"/>
  <c r="B25" i="12"/>
  <c r="H24" i="12"/>
  <c r="G24" i="12"/>
  <c r="H23" i="12"/>
  <c r="G23" i="12"/>
  <c r="H22" i="12"/>
  <c r="G22" i="12"/>
  <c r="H21" i="12"/>
  <c r="G21" i="12"/>
  <c r="H20" i="12"/>
  <c r="G20" i="12"/>
  <c r="H19" i="12"/>
  <c r="G19" i="12"/>
  <c r="H18" i="12"/>
  <c r="G18" i="12"/>
  <c r="H17" i="12"/>
  <c r="G17" i="12"/>
  <c r="H16" i="12"/>
  <c r="G16" i="12"/>
  <c r="H15" i="12"/>
  <c r="G15" i="12"/>
  <c r="H14" i="12"/>
  <c r="G14" i="12"/>
  <c r="H13" i="12"/>
  <c r="G13" i="12"/>
  <c r="H12" i="12"/>
  <c r="G12" i="12"/>
  <c r="H11" i="12"/>
  <c r="G11" i="12"/>
  <c r="H10" i="12"/>
  <c r="G10" i="12"/>
  <c r="H9" i="12"/>
  <c r="G9" i="12"/>
  <c r="H8" i="12"/>
  <c r="G8" i="12"/>
  <c r="H7" i="12"/>
  <c r="G7" i="12"/>
  <c r="H6" i="12"/>
  <c r="G6" i="12"/>
  <c r="H5" i="12"/>
  <c r="G5" i="12"/>
  <c r="C33" i="4"/>
  <c r="D33" i="4"/>
  <c r="B33" i="4"/>
  <c r="G27" i="4"/>
  <c r="H27" i="4"/>
  <c r="F10" i="12" l="1"/>
  <c r="F7" i="12"/>
  <c r="F15" i="12"/>
  <c r="F18" i="12"/>
  <c r="F5" i="12"/>
  <c r="F33" i="12"/>
  <c r="F16" i="12"/>
  <c r="G33" i="12"/>
  <c r="F11" i="12"/>
  <c r="F19" i="12"/>
  <c r="F6" i="12"/>
  <c r="F14" i="12"/>
  <c r="F22" i="12"/>
  <c r="F21" i="12"/>
  <c r="F8" i="12"/>
  <c r="F24" i="12"/>
  <c r="F9" i="12"/>
  <c r="F17" i="12"/>
  <c r="F13" i="12"/>
  <c r="F30" i="12"/>
  <c r="F12" i="12"/>
  <c r="F20" i="12"/>
  <c r="F31" i="12"/>
  <c r="H33" i="12"/>
  <c r="G33" i="4"/>
  <c r="G25" i="12"/>
  <c r="F25" i="12"/>
  <c r="H25" i="12"/>
  <c r="H33" i="4"/>
  <c r="D29" i="4" l="1"/>
  <c r="F18" i="4" s="1"/>
  <c r="C29" i="4"/>
  <c r="B29" i="4"/>
  <c r="H26" i="4"/>
  <c r="G26" i="4"/>
  <c r="H25" i="4"/>
  <c r="G25" i="4"/>
  <c r="H24" i="4"/>
  <c r="G24" i="4"/>
  <c r="H23" i="4"/>
  <c r="G23" i="4"/>
  <c r="H22" i="4"/>
  <c r="G22" i="4"/>
  <c r="H21" i="4"/>
  <c r="G21" i="4"/>
  <c r="H20" i="4"/>
  <c r="G20" i="4"/>
  <c r="H19" i="4"/>
  <c r="G19" i="4"/>
  <c r="H18" i="4"/>
  <c r="G18" i="4"/>
  <c r="H17" i="4"/>
  <c r="G17" i="4"/>
  <c r="H16" i="4"/>
  <c r="G16" i="4"/>
  <c r="H15" i="4"/>
  <c r="G15" i="4"/>
  <c r="H14" i="4"/>
  <c r="G14" i="4"/>
  <c r="F14" i="4"/>
  <c r="H13" i="4"/>
  <c r="G13" i="4"/>
  <c r="H12" i="4"/>
  <c r="G12" i="4"/>
  <c r="H11" i="4"/>
  <c r="G11" i="4"/>
  <c r="H10" i="4"/>
  <c r="G10" i="4"/>
  <c r="H9" i="4"/>
  <c r="G9" i="4"/>
  <c r="H8" i="4"/>
  <c r="G8" i="4"/>
  <c r="H7" i="4"/>
  <c r="G7" i="4"/>
  <c r="H6" i="4"/>
  <c r="G6" i="4"/>
  <c r="H5" i="4"/>
  <c r="G5" i="4"/>
  <c r="F8" i="4" l="1"/>
  <c r="F11" i="4"/>
  <c r="F21" i="4"/>
  <c r="F5" i="4"/>
  <c r="F6" i="4"/>
  <c r="F13" i="4"/>
  <c r="F16" i="4"/>
  <c r="F22" i="4"/>
  <c r="F24" i="4"/>
  <c r="F19" i="4"/>
  <c r="F9" i="4"/>
  <c r="F17" i="4"/>
  <c r="F25" i="4"/>
  <c r="F12" i="4"/>
  <c r="F20" i="4"/>
  <c r="F7" i="4"/>
  <c r="F15" i="4"/>
  <c r="F23" i="4"/>
  <c r="F10" i="4"/>
  <c r="H29" i="4"/>
  <c r="F27" i="4"/>
  <c r="F33" i="4"/>
  <c r="F29" i="4"/>
  <c r="G29" i="4"/>
  <c r="F26" i="4"/>
</calcChain>
</file>

<file path=xl/sharedStrings.xml><?xml version="1.0" encoding="utf-8"?>
<sst xmlns="http://schemas.openxmlformats.org/spreadsheetml/2006/main" count="64" uniqueCount="59">
  <si>
    <t>Divisioni</t>
  </si>
  <si>
    <t>CA10-Prodotti alimentari</t>
  </si>
  <si>
    <t>CA11-Bevande</t>
  </si>
  <si>
    <t>CB13-Prodotti tessili</t>
  </si>
  <si>
    <t>CB14-Articoli di abbigliamento (anche in pelle e in pelliccia)</t>
  </si>
  <si>
    <t>CB15-Articoli in pelle (escluso abbigliamento) e simili</t>
  </si>
  <si>
    <t>CC16-Legno e prodotti in legno e sughero (esclusi i mobili); articoli in paglia e materiali da intreccio</t>
  </si>
  <si>
    <t>CC17-Carta e prodotti di carta</t>
  </si>
  <si>
    <t>CC18-Prodotti della stampa e della riproduzione di supporti registrati</t>
  </si>
  <si>
    <t>CD19-Coke e prodotti derivanti dalla raffinazione del petrolio</t>
  </si>
  <si>
    <t>CE20-Prodotti chimici</t>
  </si>
  <si>
    <t>CF21-Prodotti farmaceutici di base e preparati farmaceutici</t>
  </si>
  <si>
    <t>CG22-Articoli in gomma e materie plastiche</t>
  </si>
  <si>
    <t>CG23-Altri prodotti della lavorazione di minerali non metalliferi</t>
  </si>
  <si>
    <t>CH24-Prodotti della metallurgia</t>
  </si>
  <si>
    <t>CH25-Prodotti in metallo, esclusi macchinari e attrezzature</t>
  </si>
  <si>
    <t>CI26-Computer e prodotti di elettronica e ottica; apparecchi elettromedicali, apparecchi di misurazione e orologi</t>
  </si>
  <si>
    <t>CJ27-Apparecchiature elettriche e apparecchiature per uso domestico non elettriche</t>
  </si>
  <si>
    <t>CK28-Macchinari e apparecchiature n.c.a.</t>
  </si>
  <si>
    <t>CL29-Autoveicoli, rimorchi e semirimorchi</t>
  </si>
  <si>
    <t>CL30-Altri mezzi di trasporto</t>
  </si>
  <si>
    <t>CM31-Mobili</t>
  </si>
  <si>
    <t>CM32-Prodotti delle altre industrie manifatturiere</t>
  </si>
  <si>
    <t>Totale</t>
  </si>
  <si>
    <t>Elaborazione Ufficio Studi Confartigianato Imprese Veneto su dati Istat</t>
  </si>
  <si>
    <t>Distrib. % su tot manif.</t>
  </si>
  <si>
    <t>CA12-Tabacco</t>
  </si>
  <si>
    <t>Export settori a maggior concentrazione MPI</t>
  </si>
  <si>
    <t>Distrib. % su tot mondo</t>
  </si>
  <si>
    <t xml:space="preserve">Stati Uniti </t>
  </si>
  <si>
    <t xml:space="preserve">Francia </t>
  </si>
  <si>
    <t xml:space="preserve">Germania </t>
  </si>
  <si>
    <t xml:space="preserve">Spagna </t>
  </si>
  <si>
    <t xml:space="preserve">Regno Unito </t>
  </si>
  <si>
    <t xml:space="preserve">Turchia </t>
  </si>
  <si>
    <t xml:space="preserve">Cina </t>
  </si>
  <si>
    <t xml:space="preserve">Polonia </t>
  </si>
  <si>
    <t xml:space="preserve">Paesi Bassi </t>
  </si>
  <si>
    <t xml:space="preserve">Austria </t>
  </si>
  <si>
    <t xml:space="preserve">Svezia </t>
  </si>
  <si>
    <t xml:space="preserve">Romania </t>
  </si>
  <si>
    <t xml:space="preserve">Croazia </t>
  </si>
  <si>
    <t xml:space="preserve">Svizzera </t>
  </si>
  <si>
    <t xml:space="preserve">Ungheria </t>
  </si>
  <si>
    <t xml:space="preserve">Belgio </t>
  </si>
  <si>
    <t>Totale primi 20 Paesi di destinazione</t>
  </si>
  <si>
    <t>UE27 Post Brexit</t>
  </si>
  <si>
    <t>Extra UE27 Post Brexit</t>
  </si>
  <si>
    <t xml:space="preserve">Russia </t>
  </si>
  <si>
    <t xml:space="preserve">Grecia </t>
  </si>
  <si>
    <t xml:space="preserve">Canada </t>
  </si>
  <si>
    <t xml:space="preserve">Cechia </t>
  </si>
  <si>
    <t>Emirati Arabi Uniti</t>
  </si>
  <si>
    <t>Anno 2024. Valori in euro- distrib. % settori su tot. manifatturiero e var.% su medesimo 2022 e 2023</t>
  </si>
  <si>
    <t>Var. % 2023</t>
  </si>
  <si>
    <t>Var. % 2022</t>
  </si>
  <si>
    <t>Export manifatturiero made in Treviso nel 2024</t>
  </si>
  <si>
    <t>Anno 2024. Valori in euro- distrib. % Paesi su tot. mondo e var.% su 2022 e 2023</t>
  </si>
  <si>
    <t>Export manifatturiero made in Treviso nel 2024: PRIMI 20 PAESI DI DESTINAZIONE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</si>
</sst>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  <font>
      <b/>
      <sz val="10"/>
      <color theme="1"/>
      <name val="Arial Narrow"/>
      <family val="2"/>
    </font>
    <font>
      <b/>
      <sz val="10"/>
      <color rgb="FF002060"/>
      <name val="Arial Narrow"/>
      <family val="2"/>
    </font>
    <font>
      <sz val="10"/>
      <color rgb="FFFF0000"/>
      <name val="Arial Narrow"/>
      <family val="2"/>
    </font>
    <font>
      <sz val="10"/>
      <name val="Arial Narrow"/>
      <family val="2"/>
    </font>
    <font>
      <b/>
      <sz val="10"/>
      <color rgb="FF0070C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vertical="center"/>
    </xf>
    <xf numFmtId="0" fontId="2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1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wrapText="1"/>
    </xf>
    <xf numFmtId="3" fontId="3" fillId="2" borderId="0" xfId="0" applyNumberFormat="1" applyFont="1" applyFill="1" applyAlignment="1">
      <alignment horizontal="right" wrapText="1"/>
    </xf>
    <xf numFmtId="0" fontId="1" fillId="2" borderId="0" xfId="0" applyFont="1" applyFill="1" applyAlignment="1">
      <alignment vertical="center"/>
    </xf>
    <xf numFmtId="164" fontId="1" fillId="2" borderId="0" xfId="0" applyNumberFormat="1" applyFont="1" applyFill="1" applyAlignment="1">
      <alignment vertical="center"/>
    </xf>
    <xf numFmtId="0" fontId="3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wrapText="1"/>
    </xf>
    <xf numFmtId="3" fontId="2" fillId="2" borderId="1" xfId="0" applyNumberFormat="1" applyFont="1" applyFill="1" applyBorder="1" applyAlignment="1">
      <alignment horizontal="right" wrapText="1"/>
    </xf>
    <xf numFmtId="0" fontId="1" fillId="2" borderId="1" xfId="0" applyFont="1" applyFill="1" applyBorder="1" applyAlignment="1">
      <alignment vertical="center"/>
    </xf>
    <xf numFmtId="164" fontId="4" fillId="2" borderId="1" xfId="0" applyNumberFormat="1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3" fillId="3" borderId="0" xfId="0" applyFont="1" applyFill="1" applyAlignment="1">
      <alignment wrapText="1"/>
    </xf>
    <xf numFmtId="3" fontId="3" fillId="3" borderId="0" xfId="0" applyNumberFormat="1" applyFont="1" applyFill="1" applyAlignment="1">
      <alignment horizontal="right" wrapText="1"/>
    </xf>
    <xf numFmtId="0" fontId="1" fillId="3" borderId="0" xfId="0" applyFont="1" applyFill="1" applyAlignment="1">
      <alignment vertical="center"/>
    </xf>
    <xf numFmtId="164" fontId="1" fillId="3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3" fontId="5" fillId="3" borderId="0" xfId="0" applyNumberFormat="1" applyFont="1" applyFill="1" applyAlignment="1">
      <alignment vertical="center"/>
    </xf>
    <xf numFmtId="164" fontId="5" fillId="3" borderId="0" xfId="0" applyNumberFormat="1" applyFont="1" applyFill="1" applyAlignment="1">
      <alignment vertical="center"/>
    </xf>
    <xf numFmtId="0" fontId="2" fillId="4" borderId="0" xfId="0" applyFont="1" applyFill="1" applyAlignment="1">
      <alignment wrapText="1"/>
    </xf>
    <xf numFmtId="3" fontId="2" fillId="4" borderId="0" xfId="0" applyNumberFormat="1" applyFont="1" applyFill="1" applyAlignment="1">
      <alignment horizontal="right" wrapText="1"/>
    </xf>
    <xf numFmtId="0" fontId="4" fillId="4" borderId="0" xfId="0" applyFont="1" applyFill="1" applyAlignment="1">
      <alignment vertical="center"/>
    </xf>
    <xf numFmtId="164" fontId="4" fillId="4" borderId="0" xfId="0" applyNumberFormat="1" applyFont="1" applyFill="1" applyAlignment="1">
      <alignment vertical="center"/>
    </xf>
    <xf numFmtId="0" fontId="2" fillId="2" borderId="0" xfId="0" applyFont="1" applyFill="1" applyAlignment="1">
      <alignment wrapText="1"/>
    </xf>
    <xf numFmtId="3" fontId="2" fillId="2" borderId="0" xfId="0" applyNumberFormat="1" applyFont="1" applyFill="1" applyAlignment="1">
      <alignment horizontal="right" wrapText="1"/>
    </xf>
    <xf numFmtId="164" fontId="4" fillId="2" borderId="0" xfId="0" applyNumberFormat="1" applyFont="1" applyFill="1" applyAlignment="1">
      <alignment vertical="center"/>
    </xf>
    <xf numFmtId="0" fontId="6" fillId="2" borderId="0" xfId="0" applyFont="1" applyFill="1" applyAlignment="1">
      <alignment wrapText="1"/>
    </xf>
    <xf numFmtId="3" fontId="6" fillId="2" borderId="0" xfId="0" applyNumberFormat="1" applyFont="1" applyFill="1" applyAlignment="1">
      <alignment horizontal="right" wrapText="1"/>
    </xf>
    <xf numFmtId="0" fontId="6" fillId="2" borderId="0" xfId="0" applyFont="1" applyFill="1" applyAlignment="1">
      <alignment vertical="center"/>
    </xf>
    <xf numFmtId="164" fontId="6" fillId="2" borderId="0" xfId="0" applyNumberFormat="1" applyFont="1" applyFill="1" applyAlignment="1">
      <alignment vertical="center"/>
    </xf>
    <xf numFmtId="0" fontId="7" fillId="2" borderId="0" xfId="0" applyFont="1" applyFill="1" applyAlignment="1">
      <alignment wrapText="1"/>
    </xf>
    <xf numFmtId="3" fontId="7" fillId="2" borderId="0" xfId="0" applyNumberFormat="1" applyFont="1" applyFill="1" applyAlignment="1">
      <alignment horizontal="right" wrapText="1"/>
    </xf>
    <xf numFmtId="0" fontId="7" fillId="2" borderId="0" xfId="0" applyFont="1" applyFill="1" applyAlignment="1">
      <alignment vertical="center"/>
    </xf>
    <xf numFmtId="164" fontId="7" fillId="2" borderId="0" xfId="0" applyNumberFormat="1" applyFont="1" applyFill="1" applyAlignment="1">
      <alignment vertical="center"/>
    </xf>
    <xf numFmtId="0" fontId="7" fillId="0" borderId="0" xfId="0" applyFont="1" applyAlignment="1">
      <alignment vertical="center"/>
    </xf>
    <xf numFmtId="0" fontId="7" fillId="2" borderId="0" xfId="0" applyFont="1" applyFill="1" applyAlignment="1">
      <alignment horizontal="right" wrapText="1"/>
    </xf>
    <xf numFmtId="0" fontId="8" fillId="2" borderId="0" xfId="0" applyFont="1" applyFill="1" applyAlignment="1">
      <alignment wrapText="1"/>
    </xf>
    <xf numFmtId="3" fontId="8" fillId="2" borderId="0" xfId="0" applyNumberFormat="1" applyFont="1" applyFill="1" applyAlignment="1">
      <alignment horizontal="right" wrapText="1"/>
    </xf>
    <xf numFmtId="0" fontId="8" fillId="2" borderId="0" xfId="0" applyFont="1" applyFill="1" applyAlignment="1">
      <alignment vertical="center"/>
    </xf>
    <xf numFmtId="164" fontId="8" fillId="2" borderId="0" xfId="0" applyNumberFormat="1" applyFont="1" applyFill="1" applyAlignment="1">
      <alignment vertical="center"/>
    </xf>
    <xf numFmtId="164" fontId="1" fillId="0" borderId="0" xfId="0" applyNumberFormat="1" applyFont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F0CFE-918D-4A83-A8BD-D50000924170}">
  <sheetPr>
    <tabColor rgb="FF7030A0"/>
  </sheetPr>
  <dimension ref="A2:H33"/>
  <sheetViews>
    <sheetView workbookViewId="0">
      <selection activeCell="K25" sqref="K25"/>
    </sheetView>
  </sheetViews>
  <sheetFormatPr defaultColWidth="9.109375" defaultRowHeight="13.8" x14ac:dyDescent="0.3"/>
  <cols>
    <col min="1" max="1" width="38.109375" style="1" customWidth="1"/>
    <col min="2" max="2" width="12.109375" style="1" bestFit="1" customWidth="1"/>
    <col min="3" max="3" width="12.6640625" style="1" bestFit="1" customWidth="1"/>
    <col min="4" max="4" width="12.44140625" style="1" bestFit="1" customWidth="1"/>
    <col min="5" max="5" width="9.109375" style="1"/>
    <col min="6" max="6" width="13.5546875" style="1" customWidth="1"/>
    <col min="7" max="7" width="12.109375" style="1" customWidth="1"/>
    <col min="8" max="8" width="12" style="1" customWidth="1"/>
    <col min="9" max="16384" width="9.109375" style="1"/>
  </cols>
  <sheetData>
    <row r="2" spans="1:8" x14ac:dyDescent="0.3">
      <c r="A2" s="45" t="s">
        <v>56</v>
      </c>
      <c r="B2" s="45"/>
      <c r="C2" s="45"/>
      <c r="D2" s="45"/>
      <c r="E2" s="45"/>
      <c r="F2" s="45"/>
      <c r="G2" s="45"/>
      <c r="H2" s="45"/>
    </row>
    <row r="3" spans="1:8" x14ac:dyDescent="0.3">
      <c r="A3" s="46" t="s">
        <v>53</v>
      </c>
      <c r="B3" s="46"/>
      <c r="C3" s="46"/>
      <c r="D3" s="46"/>
      <c r="E3" s="46"/>
      <c r="F3" s="46"/>
      <c r="G3" s="46"/>
      <c r="H3" s="46"/>
    </row>
    <row r="4" spans="1:8" ht="33" customHeight="1" x14ac:dyDescent="0.3">
      <c r="A4" s="2" t="s">
        <v>0</v>
      </c>
      <c r="B4" s="3">
        <v>2022</v>
      </c>
      <c r="C4" s="3">
        <v>2023</v>
      </c>
      <c r="D4" s="3">
        <v>2024</v>
      </c>
      <c r="E4" s="4"/>
      <c r="F4" s="5" t="s">
        <v>25</v>
      </c>
      <c r="G4" s="5" t="s">
        <v>54</v>
      </c>
      <c r="H4" s="5" t="s">
        <v>55</v>
      </c>
    </row>
    <row r="5" spans="1:8" x14ac:dyDescent="0.3">
      <c r="A5" s="16" t="s">
        <v>1</v>
      </c>
      <c r="B5" s="17">
        <v>586423113</v>
      </c>
      <c r="C5" s="17">
        <v>609938623</v>
      </c>
      <c r="D5" s="17">
        <v>654858070</v>
      </c>
      <c r="E5" s="18"/>
      <c r="F5" s="19">
        <f t="shared" ref="F5:F27" si="0">(D5*100)/$D$29</f>
        <v>4.1845806683889881</v>
      </c>
      <c r="G5" s="19">
        <f t="shared" ref="G5:G27" si="1">(D5-C5)/C5*100</f>
        <v>7.3645847805247122</v>
      </c>
      <c r="H5" s="19">
        <f t="shared" ref="H5:H27" si="2">(D5-B5)/B5*100</f>
        <v>11.669894225332145</v>
      </c>
    </row>
    <row r="6" spans="1:8" x14ac:dyDescent="0.3">
      <c r="A6" s="6" t="s">
        <v>2</v>
      </c>
      <c r="B6" s="7">
        <v>1035137565</v>
      </c>
      <c r="C6" s="7">
        <v>1070344702</v>
      </c>
      <c r="D6" s="7">
        <v>1148625931</v>
      </c>
      <c r="E6" s="8"/>
      <c r="F6" s="9">
        <f t="shared" si="0"/>
        <v>7.3397856516800717</v>
      </c>
      <c r="G6" s="9">
        <f t="shared" si="1"/>
        <v>7.313646608772582</v>
      </c>
      <c r="H6" s="9">
        <f t="shared" si="2"/>
        <v>10.963602311157551</v>
      </c>
    </row>
    <row r="7" spans="1:8" x14ac:dyDescent="0.3">
      <c r="A7" s="6" t="s">
        <v>26</v>
      </c>
      <c r="B7" s="7">
        <v>451924</v>
      </c>
      <c r="C7" s="7">
        <v>129703</v>
      </c>
      <c r="D7" s="7">
        <v>877832</v>
      </c>
      <c r="E7" s="8"/>
      <c r="F7" s="9">
        <f t="shared" si="0"/>
        <v>5.6093968839587517E-3</v>
      </c>
      <c r="G7" s="9">
        <f t="shared" si="1"/>
        <v>576.80161599962992</v>
      </c>
      <c r="H7" s="9">
        <f t="shared" si="2"/>
        <v>94.24327984351352</v>
      </c>
    </row>
    <row r="8" spans="1:8" x14ac:dyDescent="0.3">
      <c r="A8" s="16" t="s">
        <v>3</v>
      </c>
      <c r="B8" s="17">
        <v>283183776</v>
      </c>
      <c r="C8" s="17">
        <v>260301299</v>
      </c>
      <c r="D8" s="17">
        <v>245407966</v>
      </c>
      <c r="E8" s="18"/>
      <c r="F8" s="19">
        <f t="shared" si="0"/>
        <v>1.5681709937426016</v>
      </c>
      <c r="G8" s="19">
        <f t="shared" si="1"/>
        <v>-5.7215745972900427</v>
      </c>
      <c r="H8" s="19">
        <f t="shared" si="2"/>
        <v>-13.339680165858089</v>
      </c>
    </row>
    <row r="9" spans="1:8" ht="27.6" x14ac:dyDescent="0.3">
      <c r="A9" s="16" t="s">
        <v>4</v>
      </c>
      <c r="B9" s="17">
        <v>940677757</v>
      </c>
      <c r="C9" s="17">
        <v>940130676</v>
      </c>
      <c r="D9" s="17">
        <v>857681585</v>
      </c>
      <c r="E9" s="18"/>
      <c r="F9" s="19">
        <f t="shared" si="0"/>
        <v>5.4806345750984287</v>
      </c>
      <c r="G9" s="19">
        <f t="shared" si="1"/>
        <v>-8.7699607198010412</v>
      </c>
      <c r="H9" s="19">
        <f t="shared" si="2"/>
        <v>-8.8230184441365509</v>
      </c>
    </row>
    <row r="10" spans="1:8" ht="27.6" x14ac:dyDescent="0.3">
      <c r="A10" s="16" t="s">
        <v>5</v>
      </c>
      <c r="B10" s="17">
        <v>1355776429</v>
      </c>
      <c r="C10" s="17">
        <v>1276505513</v>
      </c>
      <c r="D10" s="17">
        <v>1111763049</v>
      </c>
      <c r="E10" s="18"/>
      <c r="F10" s="19">
        <f t="shared" si="0"/>
        <v>7.1042297190818759</v>
      </c>
      <c r="G10" s="19">
        <f t="shared" si="1"/>
        <v>-12.905738543410427</v>
      </c>
      <c r="H10" s="19">
        <f t="shared" si="2"/>
        <v>-17.998054456513938</v>
      </c>
    </row>
    <row r="11" spans="1:8" ht="27.6" x14ac:dyDescent="0.3">
      <c r="A11" s="16" t="s">
        <v>6</v>
      </c>
      <c r="B11" s="17">
        <v>224993408</v>
      </c>
      <c r="C11" s="17">
        <v>204024918</v>
      </c>
      <c r="D11" s="17">
        <v>212497097</v>
      </c>
      <c r="E11" s="18"/>
      <c r="F11" s="19">
        <f t="shared" si="0"/>
        <v>1.3578686511337941</v>
      </c>
      <c r="G11" s="19">
        <f t="shared" si="1"/>
        <v>4.1525217032558732</v>
      </c>
      <c r="H11" s="19">
        <f t="shared" si="2"/>
        <v>-5.5540787221641619</v>
      </c>
    </row>
    <row r="12" spans="1:8" x14ac:dyDescent="0.3">
      <c r="A12" s="6" t="s">
        <v>7</v>
      </c>
      <c r="B12" s="10">
        <v>372195261</v>
      </c>
      <c r="C12" s="10">
        <v>274813771</v>
      </c>
      <c r="D12" s="10">
        <v>271166609</v>
      </c>
      <c r="E12" s="8"/>
      <c r="F12" s="9">
        <f t="shared" si="0"/>
        <v>1.7327702015399999</v>
      </c>
      <c r="G12" s="9">
        <f t="shared" si="1"/>
        <v>-1.3271394612899512</v>
      </c>
      <c r="H12" s="9">
        <f t="shared" si="2"/>
        <v>-27.143992034869029</v>
      </c>
    </row>
    <row r="13" spans="1:8" ht="27.6" x14ac:dyDescent="0.3">
      <c r="A13" s="16" t="s">
        <v>8</v>
      </c>
      <c r="B13" s="17">
        <v>542148</v>
      </c>
      <c r="C13" s="17">
        <v>201805</v>
      </c>
      <c r="D13" s="17">
        <v>55047</v>
      </c>
      <c r="E13" s="18"/>
      <c r="F13" s="19">
        <f t="shared" si="0"/>
        <v>3.5175349072633197E-4</v>
      </c>
      <c r="G13" s="19">
        <f t="shared" si="1"/>
        <v>-72.722677832561132</v>
      </c>
      <c r="H13" s="19">
        <f t="shared" si="2"/>
        <v>-89.846499479846827</v>
      </c>
    </row>
    <row r="14" spans="1:8" ht="27.6" x14ac:dyDescent="0.3">
      <c r="A14" s="6" t="s">
        <v>9</v>
      </c>
      <c r="B14" s="7">
        <v>482653</v>
      </c>
      <c r="C14" s="7">
        <v>1118014</v>
      </c>
      <c r="D14" s="7">
        <v>2210716</v>
      </c>
      <c r="E14" s="8"/>
      <c r="F14" s="9">
        <f t="shared" si="0"/>
        <v>1.4126602176404775E-2</v>
      </c>
      <c r="G14" s="9">
        <f t="shared" si="1"/>
        <v>97.735985416998361</v>
      </c>
      <c r="H14" s="9">
        <f t="shared" si="2"/>
        <v>358.03423991977672</v>
      </c>
    </row>
    <row r="15" spans="1:8" x14ac:dyDescent="0.3">
      <c r="A15" s="6" t="s">
        <v>10</v>
      </c>
      <c r="B15" s="7">
        <v>383127248</v>
      </c>
      <c r="C15" s="7">
        <v>349150856</v>
      </c>
      <c r="D15" s="7">
        <v>350324533</v>
      </c>
      <c r="E15" s="8"/>
      <c r="F15" s="9">
        <f t="shared" si="0"/>
        <v>2.2385938810438728</v>
      </c>
      <c r="G15" s="9">
        <f t="shared" si="1"/>
        <v>0.33615183231857804</v>
      </c>
      <c r="H15" s="9">
        <f t="shared" si="2"/>
        <v>-8.5618329605207304</v>
      </c>
    </row>
    <row r="16" spans="1:8" ht="27.6" x14ac:dyDescent="0.3">
      <c r="A16" s="6" t="s">
        <v>11</v>
      </c>
      <c r="B16" s="7">
        <v>12139425</v>
      </c>
      <c r="C16" s="7">
        <v>21180107</v>
      </c>
      <c r="D16" s="7">
        <v>41559550</v>
      </c>
      <c r="E16" s="8"/>
      <c r="F16" s="9">
        <f t="shared" si="0"/>
        <v>0.26556791079469416</v>
      </c>
      <c r="G16" s="9">
        <f t="shared" si="1"/>
        <v>96.219735811532956</v>
      </c>
      <c r="H16" s="9">
        <f t="shared" si="2"/>
        <v>242.35188239970176</v>
      </c>
    </row>
    <row r="17" spans="1:8" x14ac:dyDescent="0.3">
      <c r="A17" s="6" t="s">
        <v>12</v>
      </c>
      <c r="B17" s="7">
        <v>791372068</v>
      </c>
      <c r="C17" s="7">
        <v>654119715</v>
      </c>
      <c r="D17" s="7">
        <v>652001676</v>
      </c>
      <c r="E17" s="8"/>
      <c r="F17" s="9">
        <f t="shared" si="0"/>
        <v>4.1663281467186017</v>
      </c>
      <c r="G17" s="9">
        <f t="shared" si="1"/>
        <v>-0.32379990259122521</v>
      </c>
      <c r="H17" s="9">
        <f t="shared" si="2"/>
        <v>-17.611234668949674</v>
      </c>
    </row>
    <row r="18" spans="1:8" ht="27.6" x14ac:dyDescent="0.3">
      <c r="A18" s="6" t="s">
        <v>13</v>
      </c>
      <c r="B18" s="7">
        <v>356655169</v>
      </c>
      <c r="C18" s="7">
        <v>359485405</v>
      </c>
      <c r="D18" s="7">
        <v>343716251</v>
      </c>
      <c r="E18" s="8"/>
      <c r="F18" s="9">
        <f t="shared" si="0"/>
        <v>2.1963665796250127</v>
      </c>
      <c r="G18" s="9">
        <f t="shared" si="1"/>
        <v>-4.3865908825978623</v>
      </c>
      <c r="H18" s="9">
        <f t="shared" si="2"/>
        <v>-3.6278509677228317</v>
      </c>
    </row>
    <row r="19" spans="1:8" x14ac:dyDescent="0.3">
      <c r="A19" s="6" t="s">
        <v>14</v>
      </c>
      <c r="B19" s="7">
        <v>491390781</v>
      </c>
      <c r="C19" s="7">
        <v>423503291</v>
      </c>
      <c r="D19" s="7">
        <v>452911311</v>
      </c>
      <c r="E19" s="8"/>
      <c r="F19" s="9">
        <f t="shared" si="0"/>
        <v>2.8941292828617242</v>
      </c>
      <c r="G19" s="9">
        <f t="shared" si="1"/>
        <v>6.9439885415199756</v>
      </c>
      <c r="H19" s="9">
        <f t="shared" si="2"/>
        <v>-7.8307268853706882</v>
      </c>
    </row>
    <row r="20" spans="1:8" ht="27.6" x14ac:dyDescent="0.3">
      <c r="A20" s="16" t="s">
        <v>15</v>
      </c>
      <c r="B20" s="17">
        <v>969995106</v>
      </c>
      <c r="C20" s="17">
        <v>1049528362</v>
      </c>
      <c r="D20" s="17">
        <v>900265090</v>
      </c>
      <c r="E20" s="18"/>
      <c r="F20" s="19">
        <f t="shared" si="0"/>
        <v>5.7527456171372719</v>
      </c>
      <c r="G20" s="19">
        <f t="shared" si="1"/>
        <v>-14.221937910811791</v>
      </c>
      <c r="H20" s="19">
        <f t="shared" si="2"/>
        <v>-7.1886977128727905</v>
      </c>
    </row>
    <row r="21" spans="1:8" ht="41.4" x14ac:dyDescent="0.3">
      <c r="A21" s="6" t="s">
        <v>16</v>
      </c>
      <c r="B21" s="7">
        <v>193235905</v>
      </c>
      <c r="C21" s="7">
        <v>189371180</v>
      </c>
      <c r="D21" s="7">
        <v>195663367</v>
      </c>
      <c r="E21" s="8"/>
      <c r="F21" s="9">
        <f t="shared" si="0"/>
        <v>1.2503001498631603</v>
      </c>
      <c r="G21" s="9">
        <f t="shared" si="1"/>
        <v>3.3226740204079626</v>
      </c>
      <c r="H21" s="9">
        <f t="shared" si="2"/>
        <v>1.2562168505899565</v>
      </c>
    </row>
    <row r="22" spans="1:8" ht="27.6" x14ac:dyDescent="0.3">
      <c r="A22" s="6" t="s">
        <v>17</v>
      </c>
      <c r="B22" s="7">
        <v>2076895701</v>
      </c>
      <c r="C22" s="7">
        <v>2139544627</v>
      </c>
      <c r="D22" s="7">
        <v>2148895454</v>
      </c>
      <c r="E22" s="8"/>
      <c r="F22" s="9">
        <f t="shared" si="0"/>
        <v>13.731565337810341</v>
      </c>
      <c r="G22" s="9">
        <f t="shared" si="1"/>
        <v>0.43704753254487733</v>
      </c>
      <c r="H22" s="9">
        <f t="shared" si="2"/>
        <v>3.4667004686529515</v>
      </c>
    </row>
    <row r="23" spans="1:8" x14ac:dyDescent="0.3">
      <c r="A23" s="6" t="s">
        <v>18</v>
      </c>
      <c r="B23" s="7">
        <v>2605512323</v>
      </c>
      <c r="C23" s="7">
        <v>2837872466</v>
      </c>
      <c r="D23" s="7">
        <v>2853460647</v>
      </c>
      <c r="E23" s="8"/>
      <c r="F23" s="9">
        <f t="shared" si="0"/>
        <v>18.233777376286948</v>
      </c>
      <c r="G23" s="9">
        <f t="shared" si="1"/>
        <v>0.54929110404921211</v>
      </c>
      <c r="H23" s="9">
        <f t="shared" si="2"/>
        <v>9.516298265460172</v>
      </c>
    </row>
    <row r="24" spans="1:8" x14ac:dyDescent="0.3">
      <c r="A24" s="6" t="s">
        <v>19</v>
      </c>
      <c r="B24" s="7">
        <v>285512204</v>
      </c>
      <c r="C24" s="7">
        <v>265123104</v>
      </c>
      <c r="D24" s="7">
        <v>240450048</v>
      </c>
      <c r="E24" s="8"/>
      <c r="F24" s="9">
        <f t="shared" si="0"/>
        <v>1.5364896130454715</v>
      </c>
      <c r="G24" s="9">
        <f t="shared" si="1"/>
        <v>-9.3062640063236426</v>
      </c>
      <c r="H24" s="9">
        <f t="shared" si="2"/>
        <v>-15.78291763668358</v>
      </c>
    </row>
    <row r="25" spans="1:8" x14ac:dyDescent="0.3">
      <c r="A25" s="6" t="s">
        <v>20</v>
      </c>
      <c r="B25" s="7">
        <v>252011832</v>
      </c>
      <c r="C25" s="7">
        <v>252008386</v>
      </c>
      <c r="D25" s="7">
        <v>226778829</v>
      </c>
      <c r="E25" s="8"/>
      <c r="F25" s="9">
        <f t="shared" si="0"/>
        <v>1.4491297386520594</v>
      </c>
      <c r="G25" s="9">
        <f t="shared" si="1"/>
        <v>-10.011395811248915</v>
      </c>
      <c r="H25" s="9">
        <f t="shared" si="2"/>
        <v>-10.012626311926496</v>
      </c>
    </row>
    <row r="26" spans="1:8" x14ac:dyDescent="0.3">
      <c r="A26" s="16" t="s">
        <v>21</v>
      </c>
      <c r="B26" s="17">
        <v>2017660372</v>
      </c>
      <c r="C26" s="17">
        <v>1838298162</v>
      </c>
      <c r="D26" s="17">
        <v>1820781240</v>
      </c>
      <c r="E26" s="18"/>
      <c r="F26" s="19">
        <f t="shared" si="0"/>
        <v>11.634896670463771</v>
      </c>
      <c r="G26" s="19">
        <f t="shared" si="1"/>
        <v>-0.9528879679095279</v>
      </c>
      <c r="H26" s="19">
        <f t="shared" si="2"/>
        <v>-9.7577934687216032</v>
      </c>
    </row>
    <row r="27" spans="1:8" x14ac:dyDescent="0.3">
      <c r="A27" s="16" t="s">
        <v>22</v>
      </c>
      <c r="B27" s="17">
        <v>963897925</v>
      </c>
      <c r="C27" s="17">
        <v>938386720</v>
      </c>
      <c r="D27" s="17">
        <v>917359751</v>
      </c>
      <c r="E27" s="18"/>
      <c r="F27" s="19">
        <f t="shared" si="0"/>
        <v>5.8619814824802203</v>
      </c>
      <c r="G27" s="19">
        <f t="shared" si="1"/>
        <v>-2.240757307392415</v>
      </c>
      <c r="H27" s="19">
        <f t="shared" si="2"/>
        <v>-4.8281226458704118</v>
      </c>
    </row>
    <row r="28" spans="1:8" x14ac:dyDescent="0.3">
      <c r="A28" s="6"/>
      <c r="B28" s="7"/>
      <c r="C28" s="7"/>
      <c r="D28" s="7"/>
      <c r="E28" s="8"/>
      <c r="F28" s="8"/>
      <c r="G28" s="9"/>
      <c r="H28" s="9"/>
    </row>
    <row r="29" spans="1:8" x14ac:dyDescent="0.3">
      <c r="A29" s="11" t="s">
        <v>23</v>
      </c>
      <c r="B29" s="12">
        <f>SUM(B5:B27)</f>
        <v>16199270093</v>
      </c>
      <c r="C29" s="12">
        <f t="shared" ref="C29:D29" si="3">SUM(C5:C27)</f>
        <v>15955081405</v>
      </c>
      <c r="D29" s="12">
        <f t="shared" si="3"/>
        <v>15649311649</v>
      </c>
      <c r="E29" s="13"/>
      <c r="F29" s="15">
        <f>(D29*100)/$D$29</f>
        <v>100</v>
      </c>
      <c r="G29" s="14">
        <f>(D29-C29)/C29*100</f>
        <v>-1.9164412154248109</v>
      </c>
      <c r="H29" s="14">
        <f>(D29-B29)/B29*100</f>
        <v>-3.3949581730700764</v>
      </c>
    </row>
    <row r="30" spans="1:8" x14ac:dyDescent="0.3">
      <c r="A30" s="47" t="s">
        <v>24</v>
      </c>
      <c r="B30" s="47"/>
      <c r="C30" s="47"/>
      <c r="D30" s="47"/>
      <c r="E30" s="47"/>
      <c r="F30" s="47"/>
      <c r="G30" s="47"/>
      <c r="H30" s="47"/>
    </row>
    <row r="33" spans="1:8" x14ac:dyDescent="0.3">
      <c r="A33" s="20" t="s">
        <v>27</v>
      </c>
      <c r="B33" s="21">
        <f>B5+B8+B9+B10+B11+B13+B20+B26+B27</f>
        <v>7343150034</v>
      </c>
      <c r="C33" s="21">
        <f t="shared" ref="C33:D33" si="4">C5+C8+C9+C10+C11+C13+C20+C26+C27</f>
        <v>7117316078</v>
      </c>
      <c r="D33" s="21">
        <f t="shared" si="4"/>
        <v>6720668895</v>
      </c>
      <c r="E33" s="20"/>
      <c r="F33" s="22">
        <f>(D33*100)/D29</f>
        <v>42.945460131017676</v>
      </c>
      <c r="G33" s="22">
        <f>(D33-C33)/C33*100</f>
        <v>-5.5729881693192942</v>
      </c>
      <c r="H33" s="22">
        <f>(D33-B33)/B33*100</f>
        <v>-8.4770314663027353</v>
      </c>
    </row>
  </sheetData>
  <mergeCells count="3">
    <mergeCell ref="A2:H2"/>
    <mergeCell ref="A3:H3"/>
    <mergeCell ref="A30:H3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26F80-66ED-4D30-988E-B1183CBAEE0A}">
  <sheetPr>
    <tabColor rgb="FFFFC000"/>
  </sheetPr>
  <dimension ref="A2:H41"/>
  <sheetViews>
    <sheetView tabSelected="1" workbookViewId="0">
      <selection activeCell="A7" sqref="A7:XFD7"/>
    </sheetView>
  </sheetViews>
  <sheetFormatPr defaultColWidth="9.109375" defaultRowHeight="13.8" x14ac:dyDescent="0.3"/>
  <cols>
    <col min="1" max="1" width="38.109375" style="1" customWidth="1"/>
    <col min="2" max="2" width="12.109375" style="1" bestFit="1" customWidth="1"/>
    <col min="3" max="3" width="12.6640625" style="1" bestFit="1" customWidth="1"/>
    <col min="4" max="4" width="12.44140625" style="1" bestFit="1" customWidth="1"/>
    <col min="5" max="5" width="9.109375" style="1"/>
    <col min="6" max="6" width="13.5546875" style="1" customWidth="1"/>
    <col min="7" max="7" width="12.109375" style="1" customWidth="1"/>
    <col min="8" max="8" width="12" style="1" customWidth="1"/>
    <col min="9" max="16384" width="9.109375" style="1"/>
  </cols>
  <sheetData>
    <row r="2" spans="1:8" x14ac:dyDescent="0.3">
      <c r="A2" s="45" t="s">
        <v>58</v>
      </c>
      <c r="B2" s="45"/>
      <c r="C2" s="45"/>
      <c r="D2" s="45"/>
      <c r="E2" s="45"/>
      <c r="F2" s="45"/>
      <c r="G2" s="45"/>
      <c r="H2" s="45"/>
    </row>
    <row r="3" spans="1:8" x14ac:dyDescent="0.3">
      <c r="A3" s="46" t="s">
        <v>57</v>
      </c>
      <c r="B3" s="46"/>
      <c r="C3" s="46"/>
      <c r="D3" s="46"/>
      <c r="E3" s="46"/>
      <c r="F3" s="46"/>
      <c r="G3" s="46"/>
      <c r="H3" s="46"/>
    </row>
    <row r="4" spans="1:8" ht="33" customHeight="1" x14ac:dyDescent="0.3">
      <c r="A4" s="2" t="s">
        <v>0</v>
      </c>
      <c r="B4" s="3">
        <v>2022</v>
      </c>
      <c r="C4" s="3">
        <v>2023</v>
      </c>
      <c r="D4" s="3">
        <v>2024</v>
      </c>
      <c r="E4" s="4"/>
      <c r="F4" s="5" t="s">
        <v>28</v>
      </c>
      <c r="G4" s="5" t="s">
        <v>54</v>
      </c>
      <c r="H4" s="5" t="s">
        <v>55</v>
      </c>
    </row>
    <row r="5" spans="1:8" s="38" customFormat="1" x14ac:dyDescent="0.3">
      <c r="A5" s="34" t="s">
        <v>31</v>
      </c>
      <c r="B5" s="35">
        <v>2367040461</v>
      </c>
      <c r="C5" s="35">
        <v>2284658429</v>
      </c>
      <c r="D5" s="35">
        <v>2082282091</v>
      </c>
      <c r="E5" s="36"/>
      <c r="F5" s="37">
        <f t="shared" ref="F5:F25" si="0">(D5*100)/$D$33</f>
        <v>13.305902123388661</v>
      </c>
      <c r="G5" s="37">
        <f t="shared" ref="G5:G25" si="1">(D5-C5)/C5*100</f>
        <v>-8.8580566543848995</v>
      </c>
      <c r="H5" s="37">
        <f t="shared" ref="H5:H25" si="2">(D5-B5)/B5*100</f>
        <v>-12.030143746664075</v>
      </c>
    </row>
    <row r="6" spans="1:8" s="38" customFormat="1" x14ac:dyDescent="0.3">
      <c r="A6" s="34" t="s">
        <v>30</v>
      </c>
      <c r="B6" s="35">
        <v>1902396289</v>
      </c>
      <c r="C6" s="35">
        <v>1911629966</v>
      </c>
      <c r="D6" s="35">
        <v>1845269160</v>
      </c>
      <c r="E6" s="36"/>
      <c r="F6" s="37">
        <f t="shared" si="0"/>
        <v>11.791375885327925</v>
      </c>
      <c r="G6" s="37">
        <f t="shared" si="1"/>
        <v>-3.4714252852426775</v>
      </c>
      <c r="H6" s="37">
        <f t="shared" si="2"/>
        <v>-3.0029037235995157</v>
      </c>
    </row>
    <row r="7" spans="1:8" s="38" customFormat="1" x14ac:dyDescent="0.3">
      <c r="A7" s="34" t="s">
        <v>29</v>
      </c>
      <c r="B7" s="35">
        <v>1358523221</v>
      </c>
      <c r="C7" s="35">
        <v>1278561758</v>
      </c>
      <c r="D7" s="35">
        <v>1343271885</v>
      </c>
      <c r="E7" s="36"/>
      <c r="F7" s="37">
        <f t="shared" si="0"/>
        <v>8.5835844740547156</v>
      </c>
      <c r="G7" s="37">
        <f t="shared" si="1"/>
        <v>5.0611655319038569</v>
      </c>
      <c r="H7" s="37">
        <f t="shared" si="2"/>
        <v>-1.1226408032078827</v>
      </c>
    </row>
    <row r="8" spans="1:8" s="38" customFormat="1" x14ac:dyDescent="0.3">
      <c r="A8" s="34" t="s">
        <v>32</v>
      </c>
      <c r="B8" s="35">
        <v>771420306</v>
      </c>
      <c r="C8" s="35">
        <v>782255539</v>
      </c>
      <c r="D8" s="35">
        <v>811262960</v>
      </c>
      <c r="E8" s="36"/>
      <c r="F8" s="37">
        <f t="shared" si="0"/>
        <v>5.1840168960520394</v>
      </c>
      <c r="G8" s="37">
        <f t="shared" si="1"/>
        <v>3.7081771305936386</v>
      </c>
      <c r="H8" s="37">
        <f t="shared" si="2"/>
        <v>5.1648438199136537</v>
      </c>
    </row>
    <row r="9" spans="1:8" s="38" customFormat="1" x14ac:dyDescent="0.3">
      <c r="A9" s="34" t="s">
        <v>33</v>
      </c>
      <c r="B9" s="35">
        <v>865782010</v>
      </c>
      <c r="C9" s="35">
        <v>782913749</v>
      </c>
      <c r="D9" s="35">
        <v>763368888</v>
      </c>
      <c r="E9" s="36"/>
      <c r="F9" s="37">
        <f t="shared" si="0"/>
        <v>4.8779710259574243</v>
      </c>
      <c r="G9" s="37">
        <f t="shared" si="1"/>
        <v>-2.4964258227632685</v>
      </c>
      <c r="H9" s="37">
        <f t="shared" si="2"/>
        <v>-11.828973207701555</v>
      </c>
    </row>
    <row r="10" spans="1:8" s="38" customFormat="1" x14ac:dyDescent="0.3">
      <c r="A10" s="34" t="s">
        <v>36</v>
      </c>
      <c r="B10" s="35">
        <v>649912125</v>
      </c>
      <c r="C10" s="35">
        <v>649242725</v>
      </c>
      <c r="D10" s="35">
        <v>679813540</v>
      </c>
      <c r="E10" s="36"/>
      <c r="F10" s="37">
        <f t="shared" si="0"/>
        <v>4.3440475545992498</v>
      </c>
      <c r="G10" s="37">
        <f t="shared" si="1"/>
        <v>4.7086881104443643</v>
      </c>
      <c r="H10" s="37">
        <f t="shared" si="2"/>
        <v>4.6008396904427658</v>
      </c>
    </row>
    <row r="11" spans="1:8" s="38" customFormat="1" x14ac:dyDescent="0.3">
      <c r="A11" s="34" t="s">
        <v>40</v>
      </c>
      <c r="B11" s="35">
        <v>722083931</v>
      </c>
      <c r="C11" s="35">
        <v>662356625</v>
      </c>
      <c r="D11" s="35">
        <v>621063254</v>
      </c>
      <c r="E11" s="36"/>
      <c r="F11" s="37">
        <f t="shared" si="0"/>
        <v>3.9686298536951066</v>
      </c>
      <c r="G11" s="37">
        <f t="shared" si="1"/>
        <v>-6.2343108593501269</v>
      </c>
      <c r="H11" s="37">
        <f t="shared" si="2"/>
        <v>-13.990157191297476</v>
      </c>
    </row>
    <row r="12" spans="1:8" s="38" customFormat="1" x14ac:dyDescent="0.3">
      <c r="A12" s="34" t="s">
        <v>38</v>
      </c>
      <c r="B12" s="39">
        <v>506810997</v>
      </c>
      <c r="C12" s="39">
        <v>481965884</v>
      </c>
      <c r="D12" s="39">
        <v>454637215</v>
      </c>
      <c r="E12" s="36"/>
      <c r="F12" s="37">
        <f t="shared" si="0"/>
        <v>2.9051579085208621</v>
      </c>
      <c r="G12" s="37">
        <f t="shared" si="1"/>
        <v>-5.6702496809919438</v>
      </c>
      <c r="H12" s="37">
        <f t="shared" si="2"/>
        <v>-10.294524449713153</v>
      </c>
    </row>
    <row r="13" spans="1:8" s="38" customFormat="1" x14ac:dyDescent="0.3">
      <c r="A13" s="34" t="s">
        <v>44</v>
      </c>
      <c r="B13" s="35">
        <v>414588379</v>
      </c>
      <c r="C13" s="35">
        <v>414664791</v>
      </c>
      <c r="D13" s="35">
        <v>408067552</v>
      </c>
      <c r="E13" s="36"/>
      <c r="F13" s="37">
        <f t="shared" si="0"/>
        <v>2.6075750879820694</v>
      </c>
      <c r="G13" s="37">
        <f t="shared" si="1"/>
        <v>-1.5909812318741092</v>
      </c>
      <c r="H13" s="37">
        <f t="shared" si="2"/>
        <v>-1.5728436517512712</v>
      </c>
    </row>
    <row r="14" spans="1:8" s="38" customFormat="1" x14ac:dyDescent="0.3">
      <c r="A14" s="34" t="s">
        <v>42</v>
      </c>
      <c r="B14" s="35">
        <v>396550293</v>
      </c>
      <c r="C14" s="35">
        <v>408826840</v>
      </c>
      <c r="D14" s="35">
        <v>394447806</v>
      </c>
      <c r="E14" s="36"/>
      <c r="F14" s="37">
        <f t="shared" si="0"/>
        <v>2.5205441290141692</v>
      </c>
      <c r="G14" s="37">
        <f t="shared" si="1"/>
        <v>-3.5171453028866697</v>
      </c>
      <c r="H14" s="37">
        <f t="shared" si="2"/>
        <v>-0.53019428736117469</v>
      </c>
    </row>
    <row r="15" spans="1:8" s="38" customFormat="1" x14ac:dyDescent="0.3">
      <c r="A15" s="34" t="s">
        <v>37</v>
      </c>
      <c r="B15" s="35">
        <v>384034985</v>
      </c>
      <c r="C15" s="35">
        <v>364498197</v>
      </c>
      <c r="D15" s="35">
        <v>362963352</v>
      </c>
      <c r="E15" s="36"/>
      <c r="F15" s="37">
        <f t="shared" si="0"/>
        <v>2.3193566601582347</v>
      </c>
      <c r="G15" s="37">
        <f t="shared" si="1"/>
        <v>-0.42108438742153775</v>
      </c>
      <c r="H15" s="37">
        <f t="shared" si="2"/>
        <v>-5.4869045329294677</v>
      </c>
    </row>
    <row r="16" spans="1:8" s="38" customFormat="1" x14ac:dyDescent="0.3">
      <c r="A16" s="30" t="s">
        <v>34</v>
      </c>
      <c r="B16" s="31">
        <v>182187611</v>
      </c>
      <c r="C16" s="31">
        <v>222828256</v>
      </c>
      <c r="D16" s="31">
        <v>271204456</v>
      </c>
      <c r="E16" s="32"/>
      <c r="F16" s="33">
        <f t="shared" si="0"/>
        <v>1.7330120460431249</v>
      </c>
      <c r="G16" s="33">
        <f t="shared" si="1"/>
        <v>21.71008330290033</v>
      </c>
      <c r="H16" s="33">
        <f t="shared" si="2"/>
        <v>48.859988070209667</v>
      </c>
    </row>
    <row r="17" spans="1:8" s="38" customFormat="1" x14ac:dyDescent="0.3">
      <c r="A17" s="34" t="s">
        <v>35</v>
      </c>
      <c r="B17" s="35">
        <v>243296871</v>
      </c>
      <c r="C17" s="35">
        <v>246938637</v>
      </c>
      <c r="D17" s="35">
        <v>261643505</v>
      </c>
      <c r="E17" s="36"/>
      <c r="F17" s="37">
        <f t="shared" si="0"/>
        <v>1.6719170201758948</v>
      </c>
      <c r="G17" s="37">
        <f t="shared" si="1"/>
        <v>5.9548672409656165</v>
      </c>
      <c r="H17" s="37">
        <f t="shared" si="2"/>
        <v>7.5408425618428936</v>
      </c>
    </row>
    <row r="18" spans="1:8" s="38" customFormat="1" x14ac:dyDescent="0.3">
      <c r="A18" s="34" t="s">
        <v>39</v>
      </c>
      <c r="B18" s="35">
        <v>243569959</v>
      </c>
      <c r="C18" s="35">
        <v>240906820</v>
      </c>
      <c r="D18" s="35">
        <v>243848493</v>
      </c>
      <c r="E18" s="36"/>
      <c r="F18" s="37">
        <f t="shared" si="0"/>
        <v>1.5582058717297131</v>
      </c>
      <c r="G18" s="37">
        <f t="shared" si="1"/>
        <v>1.2210833217590105</v>
      </c>
      <c r="H18" s="37">
        <f t="shared" si="2"/>
        <v>0.11435482484931567</v>
      </c>
    </row>
    <row r="19" spans="1:8" s="38" customFormat="1" x14ac:dyDescent="0.3">
      <c r="A19" s="34" t="s">
        <v>51</v>
      </c>
      <c r="B19" s="35">
        <v>269568501</v>
      </c>
      <c r="C19" s="35">
        <v>251547942</v>
      </c>
      <c r="D19" s="35">
        <v>230855906</v>
      </c>
      <c r="E19" s="36"/>
      <c r="F19" s="37">
        <f t="shared" si="0"/>
        <v>1.4751824947824579</v>
      </c>
      <c r="G19" s="37">
        <f t="shared" si="1"/>
        <v>-8.2258816492324947</v>
      </c>
      <c r="H19" s="37">
        <f t="shared" si="2"/>
        <v>-14.360949019039875</v>
      </c>
    </row>
    <row r="20" spans="1:8" s="38" customFormat="1" x14ac:dyDescent="0.3">
      <c r="A20" s="34" t="s">
        <v>49</v>
      </c>
      <c r="B20" s="35">
        <v>191778631</v>
      </c>
      <c r="C20" s="35">
        <v>215160196</v>
      </c>
      <c r="D20" s="35">
        <v>221732085</v>
      </c>
      <c r="E20" s="36"/>
      <c r="F20" s="37">
        <f t="shared" si="0"/>
        <v>1.4168807547146574</v>
      </c>
      <c r="G20" s="37">
        <f t="shared" si="1"/>
        <v>3.0544167193452454</v>
      </c>
      <c r="H20" s="37">
        <f t="shared" si="2"/>
        <v>15.618765158460224</v>
      </c>
    </row>
    <row r="21" spans="1:8" s="38" customFormat="1" x14ac:dyDescent="0.3">
      <c r="A21" s="34" t="s">
        <v>41</v>
      </c>
      <c r="B21" s="35">
        <v>194652776</v>
      </c>
      <c r="C21" s="35">
        <v>216632334</v>
      </c>
      <c r="D21" s="35">
        <v>217286688</v>
      </c>
      <c r="E21" s="36"/>
      <c r="F21" s="37">
        <f t="shared" si="0"/>
        <v>1.3884744126358091</v>
      </c>
      <c r="G21" s="37">
        <f t="shared" si="1"/>
        <v>0.30205740201275771</v>
      </c>
      <c r="H21" s="37">
        <f t="shared" si="2"/>
        <v>11.627839307054115</v>
      </c>
    </row>
    <row r="22" spans="1:8" s="38" customFormat="1" x14ac:dyDescent="0.3">
      <c r="A22" s="34" t="s">
        <v>50</v>
      </c>
      <c r="B22" s="35">
        <v>226148817</v>
      </c>
      <c r="C22" s="35">
        <v>210373916</v>
      </c>
      <c r="D22" s="35">
        <v>210936583</v>
      </c>
      <c r="E22" s="36"/>
      <c r="F22" s="37">
        <f t="shared" si="0"/>
        <v>1.3478968770711328</v>
      </c>
      <c r="G22" s="37">
        <f t="shared" si="1"/>
        <v>0.26746043934458114</v>
      </c>
      <c r="H22" s="37">
        <f t="shared" si="2"/>
        <v>-6.7266476127531547</v>
      </c>
    </row>
    <row r="23" spans="1:8" s="38" customFormat="1" x14ac:dyDescent="0.3">
      <c r="A23" s="34" t="s">
        <v>48</v>
      </c>
      <c r="B23" s="35">
        <v>254998657</v>
      </c>
      <c r="C23" s="35">
        <v>244410124</v>
      </c>
      <c r="D23" s="35">
        <v>206549216</v>
      </c>
      <c r="E23" s="36"/>
      <c r="F23" s="37">
        <f t="shared" si="0"/>
        <v>1.3198613500242908</v>
      </c>
      <c r="G23" s="37">
        <f t="shared" si="1"/>
        <v>-15.490728199131389</v>
      </c>
      <c r="H23" s="37">
        <f t="shared" si="2"/>
        <v>-18.99988085035287</v>
      </c>
    </row>
    <row r="24" spans="1:8" s="38" customFormat="1" x14ac:dyDescent="0.3">
      <c r="A24" s="34" t="s">
        <v>43</v>
      </c>
      <c r="B24" s="35">
        <v>231862854</v>
      </c>
      <c r="C24" s="35">
        <v>220337874</v>
      </c>
      <c r="D24" s="35">
        <v>192389756</v>
      </c>
      <c r="E24" s="36"/>
      <c r="F24" s="37">
        <f t="shared" si="0"/>
        <v>1.2293815876067227</v>
      </c>
      <c r="G24" s="37">
        <f t="shared" si="1"/>
        <v>-12.684209706044456</v>
      </c>
      <c r="H24" s="37">
        <f t="shared" si="2"/>
        <v>-17.024330253435078</v>
      </c>
    </row>
    <row r="25" spans="1:8" x14ac:dyDescent="0.3">
      <c r="A25" s="23" t="s">
        <v>45</v>
      </c>
      <c r="B25" s="24">
        <f>SUM(B5:B24)</f>
        <v>12377207674</v>
      </c>
      <c r="C25" s="24">
        <f t="shared" ref="C25:D25" si="3">SUM(C5:C24)</f>
        <v>12090710602</v>
      </c>
      <c r="D25" s="24">
        <f t="shared" si="3"/>
        <v>11822894391</v>
      </c>
      <c r="E25" s="25"/>
      <c r="F25" s="26">
        <f t="shared" si="0"/>
        <v>75.548974013534263</v>
      </c>
      <c r="G25" s="26">
        <f t="shared" si="1"/>
        <v>-2.2150576572041913</v>
      </c>
      <c r="H25" s="26">
        <f t="shared" si="2"/>
        <v>-4.4785003015212395</v>
      </c>
    </row>
    <row r="26" spans="1:8" s="8" customFormat="1" x14ac:dyDescent="0.3">
      <c r="A26" s="27"/>
      <c r="B26" s="28"/>
      <c r="C26" s="28"/>
      <c r="D26" s="28"/>
      <c r="E26" s="15"/>
      <c r="F26" s="29"/>
      <c r="G26" s="29"/>
      <c r="H26" s="29"/>
    </row>
    <row r="27" spans="1:8" s="15" customFormat="1" x14ac:dyDescent="0.3">
      <c r="A27" s="40"/>
      <c r="B27" s="41"/>
      <c r="C27" s="41"/>
      <c r="D27" s="41"/>
      <c r="E27" s="42"/>
      <c r="F27" s="43"/>
      <c r="G27" s="43"/>
      <c r="H27" s="43"/>
    </row>
    <row r="28" spans="1:8" s="15" customFormat="1" x14ac:dyDescent="0.3">
      <c r="A28" s="30" t="s">
        <v>52</v>
      </c>
      <c r="B28" s="31">
        <v>139908757</v>
      </c>
      <c r="C28" s="31">
        <v>150309102</v>
      </c>
      <c r="D28" s="31">
        <v>160245055</v>
      </c>
      <c r="E28" s="32"/>
      <c r="F28" s="33">
        <f t="shared" ref="F28" si="4">(D28*100)/$D$33</f>
        <v>1.0239751025102739</v>
      </c>
      <c r="G28" s="33">
        <f t="shared" ref="G28" si="5">(D28-C28)/C28*100</f>
        <v>6.610346857105168</v>
      </c>
      <c r="H28" s="33">
        <f t="shared" ref="H28" si="6">(D28-B28)/B28*100</f>
        <v>14.535400382407801</v>
      </c>
    </row>
    <row r="29" spans="1:8" s="8" customFormat="1" x14ac:dyDescent="0.3">
      <c r="A29" s="27"/>
      <c r="B29" s="28"/>
      <c r="C29" s="28"/>
      <c r="D29" s="28"/>
      <c r="E29" s="15"/>
      <c r="F29" s="9"/>
      <c r="G29" s="9"/>
      <c r="H29" s="9"/>
    </row>
    <row r="30" spans="1:8" s="8" customFormat="1" x14ac:dyDescent="0.3">
      <c r="A30" s="27" t="s">
        <v>46</v>
      </c>
      <c r="B30" s="28">
        <v>9994020962</v>
      </c>
      <c r="C30" s="28">
        <v>9841819335</v>
      </c>
      <c r="D30" s="28">
        <v>9474214528</v>
      </c>
      <c r="E30" s="15"/>
      <c r="F30" s="29">
        <f>(D30*100)/$D$33</f>
        <v>60.540774830855952</v>
      </c>
      <c r="G30" s="29">
        <f t="shared" ref="G30:G31" si="7">(D30-C30)/C30*100</f>
        <v>-3.7351306144454846</v>
      </c>
      <c r="H30" s="29">
        <f t="shared" ref="H30:H31" si="8">(D30-B30)/B30*100</f>
        <v>-5.2011741417838344</v>
      </c>
    </row>
    <row r="31" spans="1:8" s="8" customFormat="1" x14ac:dyDescent="0.3">
      <c r="A31" s="27" t="s">
        <v>47</v>
      </c>
      <c r="B31" s="28">
        <v>6205249131</v>
      </c>
      <c r="C31" s="28">
        <v>6113262070</v>
      </c>
      <c r="D31" s="28">
        <v>6175097121</v>
      </c>
      <c r="E31" s="15"/>
      <c r="F31" s="29">
        <f t="shared" ref="F31" si="9">(D31*100)/$D$33</f>
        <v>39.459225169144048</v>
      </c>
      <c r="G31" s="29">
        <f t="shared" si="7"/>
        <v>1.0114902697112738</v>
      </c>
      <c r="H31" s="29">
        <f t="shared" si="8"/>
        <v>-0.48591135284750259</v>
      </c>
    </row>
    <row r="32" spans="1:8" x14ac:dyDescent="0.3">
      <c r="A32" s="6"/>
      <c r="B32" s="7"/>
      <c r="C32" s="7"/>
      <c r="D32" s="7"/>
      <c r="E32" s="8"/>
      <c r="F32" s="8"/>
      <c r="G32" s="9"/>
      <c r="H32" s="9"/>
    </row>
    <row r="33" spans="1:8" x14ac:dyDescent="0.3">
      <c r="A33" s="11" t="s">
        <v>23</v>
      </c>
      <c r="B33" s="28">
        <f>B31+B30</f>
        <v>16199270093</v>
      </c>
      <c r="C33" s="28">
        <f t="shared" ref="C33:D33" si="10">C31+C30</f>
        <v>15955081405</v>
      </c>
      <c r="D33" s="28">
        <f t="shared" si="10"/>
        <v>15649311649</v>
      </c>
      <c r="E33" s="13"/>
      <c r="F33" s="15">
        <f>(D33*100)/$D$33</f>
        <v>100</v>
      </c>
      <c r="G33" s="14">
        <f>(D33-C33)/C33*100</f>
        <v>-1.9164412154248109</v>
      </c>
      <c r="H33" s="14">
        <f>(D33-B33)/B33*100</f>
        <v>-3.3949581730700764</v>
      </c>
    </row>
    <row r="34" spans="1:8" x14ac:dyDescent="0.3">
      <c r="A34" s="47" t="s">
        <v>24</v>
      </c>
      <c r="B34" s="47"/>
      <c r="C34" s="47"/>
      <c r="D34" s="47"/>
      <c r="E34" s="47"/>
      <c r="F34" s="47"/>
      <c r="G34" s="47"/>
      <c r="H34" s="47"/>
    </row>
    <row r="41" spans="1:8" x14ac:dyDescent="0.3">
      <c r="F41" s="44"/>
      <c r="G41" s="44"/>
    </row>
  </sheetData>
  <mergeCells count="3">
    <mergeCell ref="A2:H2"/>
    <mergeCell ref="A3:H3"/>
    <mergeCell ref="A34:H3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TREVISO SETTORI MANIF </vt:lpstr>
      <vt:lpstr>TREVISO PAESI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Miazzo</dc:creator>
  <cp:lastModifiedBy>Licenza04</cp:lastModifiedBy>
  <dcterms:created xsi:type="dcterms:W3CDTF">2023-12-22T09:53:20Z</dcterms:created>
  <dcterms:modified xsi:type="dcterms:W3CDTF">2025-04-04T12:01:44Z</dcterms:modified>
</cp:coreProperties>
</file>