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ib\Desktop\"/>
    </mc:Choice>
  </mc:AlternateContent>
  <xr:revisionPtr revIDLastSave="0" documentId="13_ncr:1_{1C9EE1DF-47F3-43C2-9B8A-6B420413BE84}" xr6:coauthVersionLast="47" xr6:coauthVersionMax="47" xr10:uidLastSave="{00000000-0000-0000-0000-000000000000}"/>
  <bookViews>
    <workbookView xWindow="-108" yWindow="-108" windowWidth="23256" windowHeight="12456" xr2:uid="{72D24BF1-468B-4F15-BC0D-55480619B976}"/>
  </bookViews>
  <sheets>
    <sheet name="TREVISO SETTORI MANIF " sheetId="4" r:id="rId1"/>
    <sheet name="TREVISO PAESI" sheetId="12" r:id="rId2"/>
  </sheets>
  <definedNames>
    <definedName name="_xlnm.Print_Area" localSheetId="1">'TREVISO PAESI'!$A$1:$H$34</definedName>
    <definedName name="_xlnm.Print_Area" localSheetId="0">'TREVISO SETTORI MANIF '!$A$1:$H$34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4" l="1"/>
  <c r="C31" i="12"/>
  <c r="D31" i="12"/>
  <c r="F23" i="12" s="1"/>
  <c r="B31" i="12"/>
  <c r="H29" i="12"/>
  <c r="G29" i="12"/>
  <c r="H28" i="12"/>
  <c r="G28" i="12"/>
  <c r="D25" i="12"/>
  <c r="C25" i="12"/>
  <c r="B25" i="12"/>
  <c r="H24" i="12"/>
  <c r="G24" i="12"/>
  <c r="H23" i="12"/>
  <c r="G23" i="12"/>
  <c r="H22" i="12"/>
  <c r="G22" i="12"/>
  <c r="H21" i="12"/>
  <c r="G21" i="12"/>
  <c r="H20" i="12"/>
  <c r="G20" i="12"/>
  <c r="H19" i="12"/>
  <c r="G19" i="12"/>
  <c r="H18" i="12"/>
  <c r="G18" i="12"/>
  <c r="H17" i="12"/>
  <c r="G17" i="12"/>
  <c r="H16" i="12"/>
  <c r="G16" i="12"/>
  <c r="H15" i="12"/>
  <c r="G15" i="12"/>
  <c r="H14" i="12"/>
  <c r="G14" i="12"/>
  <c r="H13" i="12"/>
  <c r="G13" i="12"/>
  <c r="H12" i="12"/>
  <c r="G12" i="12"/>
  <c r="H11" i="12"/>
  <c r="G11" i="12"/>
  <c r="H10" i="12"/>
  <c r="G10" i="12"/>
  <c r="H9" i="12"/>
  <c r="G9" i="12"/>
  <c r="H8" i="12"/>
  <c r="G8" i="12"/>
  <c r="H7" i="12"/>
  <c r="G7" i="12"/>
  <c r="H6" i="12"/>
  <c r="G6" i="12"/>
  <c r="H5" i="12"/>
  <c r="G5" i="12"/>
  <c r="C33" i="4"/>
  <c r="D33" i="4"/>
  <c r="G27" i="4"/>
  <c r="H27" i="4"/>
  <c r="F10" i="12" l="1"/>
  <c r="F7" i="12"/>
  <c r="F15" i="12"/>
  <c r="F18" i="12"/>
  <c r="F5" i="12"/>
  <c r="F31" i="12"/>
  <c r="F16" i="12"/>
  <c r="G31" i="12"/>
  <c r="F11" i="12"/>
  <c r="F19" i="12"/>
  <c r="F6" i="12"/>
  <c r="F14" i="12"/>
  <c r="F22" i="12"/>
  <c r="F21" i="12"/>
  <c r="F8" i="12"/>
  <c r="F24" i="12"/>
  <c r="F9" i="12"/>
  <c r="F17" i="12"/>
  <c r="F13" i="12"/>
  <c r="F28" i="12"/>
  <c r="F12" i="12"/>
  <c r="F20" i="12"/>
  <c r="F29" i="12"/>
  <c r="H31" i="12"/>
  <c r="G33" i="4"/>
  <c r="G25" i="12"/>
  <c r="F25" i="12"/>
  <c r="H25" i="12"/>
  <c r="H33" i="4"/>
  <c r="D29" i="4" l="1"/>
  <c r="C29" i="4"/>
  <c r="B29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F18" i="4" l="1"/>
  <c r="F14" i="4"/>
  <c r="F8" i="4"/>
  <c r="F11" i="4"/>
  <c r="F21" i="4"/>
  <c r="F5" i="4"/>
  <c r="F6" i="4"/>
  <c r="F13" i="4"/>
  <c r="F16" i="4"/>
  <c r="F22" i="4"/>
  <c r="F24" i="4"/>
  <c r="F19" i="4"/>
  <c r="F9" i="4"/>
  <c r="F17" i="4"/>
  <c r="F25" i="4"/>
  <c r="F12" i="4"/>
  <c r="F20" i="4"/>
  <c r="F7" i="4"/>
  <c r="F15" i="4"/>
  <c r="F23" i="4"/>
  <c r="F10" i="4"/>
  <c r="H29" i="4"/>
  <c r="F27" i="4"/>
  <c r="F33" i="4"/>
  <c r="F29" i="4"/>
  <c r="G29" i="4"/>
  <c r="F26" i="4"/>
</calcChain>
</file>

<file path=xl/sharedStrings.xml><?xml version="1.0" encoding="utf-8"?>
<sst xmlns="http://schemas.openxmlformats.org/spreadsheetml/2006/main" count="69" uniqueCount="62">
  <si>
    <t>Divisioni</t>
  </si>
  <si>
    <t>CA10-Prodotti alimentari</t>
  </si>
  <si>
    <t>CA11-Bevande</t>
  </si>
  <si>
    <t>CB13-Prodotti tessili</t>
  </si>
  <si>
    <t>CB14-Articoli di abbigliamento (anche in pelle e in pelliccia)</t>
  </si>
  <si>
    <t>CB15-Articoli in pelle (escluso abbigliamento) e simili</t>
  </si>
  <si>
    <t>CC16-Legno e prodotti in legno e sughero (esclusi i mobili); articoli in paglia e materiali da intreccio</t>
  </si>
  <si>
    <t>CC17-Carta e prodotti di carta</t>
  </si>
  <si>
    <t>CC18-Prodotti della stampa e della riproduzione di supporti registrati</t>
  </si>
  <si>
    <t>CD19-Coke e prodotti derivanti dalla raffinazione del petrolio</t>
  </si>
  <si>
    <t>CE20-Prodotti chimici</t>
  </si>
  <si>
    <t>CF21-Prodotti farmaceutici di base e preparati farmaceutici</t>
  </si>
  <si>
    <t>CG22-Articoli in gomma e materie plastiche</t>
  </si>
  <si>
    <t>CG23-Altri prodotti della lavorazione di minerali non metalliferi</t>
  </si>
  <si>
    <t>CH24-Prodotti della metallurgia</t>
  </si>
  <si>
    <t>CH25-Prodotti in metallo, esclusi macchinari e attrezzature</t>
  </si>
  <si>
    <t>CI26-Computer e prodotti di elettronica e ottica; apparecchi elettromedicali, apparecchi di misurazione e orologi</t>
  </si>
  <si>
    <t>CJ27-Apparecchiature elettriche e apparecchiature per uso domestico non elettriche</t>
  </si>
  <si>
    <t>CK28-Macchinari e apparecchiature n.c.a.</t>
  </si>
  <si>
    <t>CL29-Autoveicoli, rimorchi e semirimorchi</t>
  </si>
  <si>
    <t>CL30-Altri mezzi di trasporto</t>
  </si>
  <si>
    <t>CM31-Mobili</t>
  </si>
  <si>
    <t>CM32-Prodotti delle altre industrie manifatturiere</t>
  </si>
  <si>
    <t>Totale</t>
  </si>
  <si>
    <t>Elaborazione Ufficio Studi Confartigianato Imprese Veneto su dati Istat</t>
  </si>
  <si>
    <t>Distrib. % su tot manif.</t>
  </si>
  <si>
    <t>CA12-Tabacco</t>
  </si>
  <si>
    <t>Export settori a maggior concentrazione MPI</t>
  </si>
  <si>
    <t>Distrib. % su tot mondo</t>
  </si>
  <si>
    <t>Totale primi 20 Paesi di destinazione</t>
  </si>
  <si>
    <t>UE27 Post Brexit</t>
  </si>
  <si>
    <t>Extra UE27 Post Brexit</t>
  </si>
  <si>
    <t>Paesi</t>
  </si>
  <si>
    <t>Gen.-Sett. 2025. Valori in euro- distrib. % settori su tot. manifatturiero e var.% su medesimo periodo 2023 e 2024</t>
  </si>
  <si>
    <t>Gen.-Sett. 2025. Valori in euro- distrib. % Paesi su tot. mondo e var.% su medesimo periodo 2023 e 2024</t>
  </si>
  <si>
    <t>Export manifatturiero made in Treviso nei primi nove mesi del 2025</t>
  </si>
  <si>
    <t>Export manifatturiero made in Treviso nei primi nove mesi del 2025: PRIMI 20 PAESI DI DESTINAZIONE</t>
  </si>
  <si>
    <t>Gen.-Sett. 2023</t>
  </si>
  <si>
    <t>Gen.-Sett. 2024</t>
  </si>
  <si>
    <t>Gen.-Sett. 2025</t>
  </si>
  <si>
    <t>Var. % su medesimo periodo  2024</t>
  </si>
  <si>
    <t>Var. % su medesimo periodo  2023</t>
  </si>
  <si>
    <t xml:space="preserve">[US] Stati Uniti d'America  </t>
  </si>
  <si>
    <t xml:space="preserve">[FR] Francia  </t>
  </si>
  <si>
    <t xml:space="preserve">[DE] Germania  </t>
  </si>
  <si>
    <t xml:space="preserve">[ES] Spagna  </t>
  </si>
  <si>
    <t xml:space="preserve">[GB] Regno Unito  </t>
  </si>
  <si>
    <t xml:space="preserve">[TR] Turchia  </t>
  </si>
  <si>
    <t xml:space="preserve">[CN] Cina  </t>
  </si>
  <si>
    <t xml:space="preserve">[NL] Paesi Bassi  </t>
  </si>
  <si>
    <t xml:space="preserve">[PL] Polonia  </t>
  </si>
  <si>
    <t xml:space="preserve">[AE] Emirati arabi uniti  </t>
  </si>
  <si>
    <t xml:space="preserve">[RO] Romania  </t>
  </si>
  <si>
    <t xml:space="preserve">[SE] Svezia  </t>
  </si>
  <si>
    <t xml:space="preserve">[AT] Austria  </t>
  </si>
  <si>
    <t xml:space="preserve">[HR] Croazia  </t>
  </si>
  <si>
    <t xml:space="preserve">[BE] Belgio  </t>
  </si>
  <si>
    <t xml:space="preserve">[CH] Svizzera  </t>
  </si>
  <si>
    <t xml:space="preserve">[HU] Ungheria  </t>
  </si>
  <si>
    <t xml:space="preserve">[CZ] Ceca, Repubblica  </t>
  </si>
  <si>
    <t xml:space="preserve">[GR] Grecia  </t>
  </si>
  <si>
    <t xml:space="preserve">[CA] Canada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</si>
</sst>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00206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wrapText="1"/>
    </xf>
    <xf numFmtId="3" fontId="3" fillId="2" borderId="0" xfId="0" applyNumberFormat="1" applyFont="1" applyFill="1" applyAlignment="1">
      <alignment horizontal="right" wrapText="1"/>
    </xf>
    <xf numFmtId="0" fontId="1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right" wrapText="1"/>
    </xf>
    <xf numFmtId="0" fontId="2" fillId="2" borderId="1" xfId="0" applyFont="1" applyFill="1" applyBorder="1" applyAlignment="1">
      <alignment wrapText="1"/>
    </xf>
    <xf numFmtId="3" fontId="2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3" fillId="3" borderId="0" xfId="0" applyFont="1" applyFill="1" applyAlignment="1">
      <alignment wrapText="1"/>
    </xf>
    <xf numFmtId="3" fontId="3" fillId="3" borderId="0" xfId="0" applyNumberFormat="1" applyFont="1" applyFill="1" applyAlignment="1">
      <alignment horizontal="right" wrapText="1"/>
    </xf>
    <xf numFmtId="0" fontId="1" fillId="3" borderId="0" xfId="0" applyFon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vertical="center"/>
    </xf>
    <xf numFmtId="3" fontId="5" fillId="3" borderId="0" xfId="0" applyNumberFormat="1" applyFont="1" applyFill="1" applyAlignment="1">
      <alignment vertical="center"/>
    </xf>
    <xf numFmtId="164" fontId="5" fillId="3" borderId="0" xfId="0" applyNumberFormat="1" applyFont="1" applyFill="1" applyAlignment="1">
      <alignment vertical="center"/>
    </xf>
    <xf numFmtId="0" fontId="6" fillId="2" borderId="0" xfId="0" applyFont="1" applyFill="1" applyAlignment="1">
      <alignment wrapText="1"/>
    </xf>
    <xf numFmtId="3" fontId="6" fillId="2" borderId="0" xfId="0" applyNumberFormat="1" applyFont="1" applyFill="1" applyAlignment="1">
      <alignment horizontal="right" wrapText="1"/>
    </xf>
    <xf numFmtId="0" fontId="6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horizontal="right" wrapText="1"/>
    </xf>
    <xf numFmtId="0" fontId="7" fillId="4" borderId="0" xfId="0" applyFont="1" applyFill="1" applyAlignment="1">
      <alignment wrapText="1"/>
    </xf>
    <xf numFmtId="3" fontId="7" fillId="4" borderId="0" xfId="0" applyNumberFormat="1" applyFont="1" applyFill="1" applyAlignment="1">
      <alignment horizontal="right" wrapText="1"/>
    </xf>
    <xf numFmtId="0" fontId="7" fillId="4" borderId="0" xfId="0" applyFont="1" applyFill="1" applyAlignment="1">
      <alignment vertical="center"/>
    </xf>
    <xf numFmtId="164" fontId="7" fillId="4" borderId="0" xfId="0" applyNumberFormat="1" applyFont="1" applyFill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0" fontId="7" fillId="2" borderId="0" xfId="0" applyFont="1" applyFill="1" applyAlignment="1">
      <alignment wrapText="1"/>
    </xf>
    <xf numFmtId="3" fontId="7" fillId="2" borderId="0" xfId="0" applyNumberFormat="1" applyFont="1" applyFill="1" applyAlignment="1">
      <alignment horizontal="right" wrapText="1"/>
    </xf>
    <xf numFmtId="0" fontId="7" fillId="2" borderId="0" xfId="0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0" fontId="7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1">
    <cellStyle name="Normale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F0CFE-918D-4A83-A8BD-D50000924170}">
  <sheetPr>
    <tabColor rgb="FF92D050"/>
  </sheetPr>
  <dimension ref="A2:H33"/>
  <sheetViews>
    <sheetView tabSelected="1" workbookViewId="0">
      <selection sqref="A1:H34"/>
    </sheetView>
  </sheetViews>
  <sheetFormatPr defaultColWidth="9.109375" defaultRowHeight="13.8" x14ac:dyDescent="0.3"/>
  <cols>
    <col min="1" max="1" width="38.109375" style="1" customWidth="1"/>
    <col min="2" max="2" width="12.109375" style="1" bestFit="1" customWidth="1"/>
    <col min="3" max="3" width="12.6640625" style="1" bestFit="1" customWidth="1"/>
    <col min="4" max="4" width="12.44140625" style="1" bestFit="1" customWidth="1"/>
    <col min="5" max="5" width="9.109375" style="1"/>
    <col min="6" max="6" width="13.5546875" style="1" customWidth="1"/>
    <col min="7" max="7" width="12.109375" style="1" customWidth="1"/>
    <col min="8" max="8" width="12" style="1" customWidth="1"/>
    <col min="9" max="16384" width="9.109375" style="1"/>
  </cols>
  <sheetData>
    <row r="2" spans="1:8" x14ac:dyDescent="0.3">
      <c r="A2" s="41" t="s">
        <v>35</v>
      </c>
      <c r="B2" s="41"/>
      <c r="C2" s="41"/>
      <c r="D2" s="41"/>
      <c r="E2" s="41"/>
      <c r="F2" s="41"/>
      <c r="G2" s="41"/>
      <c r="H2" s="41"/>
    </row>
    <row r="3" spans="1:8" x14ac:dyDescent="0.3">
      <c r="A3" s="42" t="s">
        <v>33</v>
      </c>
      <c r="B3" s="42"/>
      <c r="C3" s="42"/>
      <c r="D3" s="42"/>
      <c r="E3" s="42"/>
      <c r="F3" s="42"/>
      <c r="G3" s="42"/>
      <c r="H3" s="42"/>
    </row>
    <row r="4" spans="1:8" ht="46.5" customHeight="1" x14ac:dyDescent="0.3">
      <c r="A4" s="2" t="s">
        <v>0</v>
      </c>
      <c r="B4" s="3" t="s">
        <v>37</v>
      </c>
      <c r="C4" s="3" t="s">
        <v>38</v>
      </c>
      <c r="D4" s="3" t="s">
        <v>39</v>
      </c>
      <c r="E4" s="33"/>
      <c r="F4" s="5" t="s">
        <v>25</v>
      </c>
      <c r="G4" s="5" t="s">
        <v>40</v>
      </c>
      <c r="H4" s="5" t="s">
        <v>41</v>
      </c>
    </row>
    <row r="5" spans="1:8" x14ac:dyDescent="0.3">
      <c r="A5" s="16" t="s">
        <v>1</v>
      </c>
      <c r="B5" s="17">
        <v>459655300</v>
      </c>
      <c r="C5" s="17">
        <v>497867510</v>
      </c>
      <c r="D5" s="17">
        <v>548426407</v>
      </c>
      <c r="E5" s="18"/>
      <c r="F5" s="19">
        <f t="shared" ref="F5:F27" si="0">(D5*100)/$D$29</f>
        <v>4.8297695355662063</v>
      </c>
      <c r="G5" s="19">
        <f t="shared" ref="G5:G27" si="1">(D5-C5)/C5*100</f>
        <v>10.155090658556933</v>
      </c>
      <c r="H5" s="19">
        <f t="shared" ref="H5:H27" si="2">(D5-B5)/B5*100</f>
        <v>19.312538547907529</v>
      </c>
    </row>
    <row r="6" spans="1:8" x14ac:dyDescent="0.3">
      <c r="A6" s="6" t="s">
        <v>2</v>
      </c>
      <c r="B6" s="7">
        <v>775959000</v>
      </c>
      <c r="C6" s="7">
        <v>838958379</v>
      </c>
      <c r="D6" s="7">
        <v>828038776</v>
      </c>
      <c r="E6" s="8"/>
      <c r="F6" s="9">
        <f t="shared" si="0"/>
        <v>7.2922025700201738</v>
      </c>
      <c r="G6" s="9">
        <f t="shared" si="1"/>
        <v>-1.301566713358971</v>
      </c>
      <c r="H6" s="9">
        <f t="shared" si="2"/>
        <v>6.7116659514226908</v>
      </c>
    </row>
    <row r="7" spans="1:8" x14ac:dyDescent="0.3">
      <c r="A7" s="6" t="s">
        <v>26</v>
      </c>
      <c r="B7" s="7">
        <v>68374</v>
      </c>
      <c r="C7" s="7">
        <v>263096</v>
      </c>
      <c r="D7" s="7">
        <v>500293</v>
      </c>
      <c r="E7" s="8"/>
      <c r="F7" s="9">
        <f t="shared" si="0"/>
        <v>4.4058780894134153E-3</v>
      </c>
      <c r="G7" s="9">
        <f t="shared" si="1"/>
        <v>90.156064706418945</v>
      </c>
      <c r="H7" s="9">
        <f t="shared" si="2"/>
        <v>631.70064644455499</v>
      </c>
    </row>
    <row r="8" spans="1:8" x14ac:dyDescent="0.3">
      <c r="A8" s="16" t="s">
        <v>3</v>
      </c>
      <c r="B8" s="17">
        <v>199023265</v>
      </c>
      <c r="C8" s="17">
        <v>184981865</v>
      </c>
      <c r="D8" s="17">
        <v>170382237</v>
      </c>
      <c r="E8" s="18"/>
      <c r="F8" s="19">
        <f t="shared" si="0"/>
        <v>1.5004874440049005</v>
      </c>
      <c r="G8" s="19">
        <f t="shared" si="1"/>
        <v>-7.8924644856402546</v>
      </c>
      <c r="H8" s="19">
        <f t="shared" si="2"/>
        <v>-14.390793960696001</v>
      </c>
    </row>
    <row r="9" spans="1:8" ht="27.6" x14ac:dyDescent="0.3">
      <c r="A9" s="16" t="s">
        <v>4</v>
      </c>
      <c r="B9" s="17">
        <v>748137970</v>
      </c>
      <c r="C9" s="17">
        <v>684237187</v>
      </c>
      <c r="D9" s="17">
        <v>595395340</v>
      </c>
      <c r="E9" s="18"/>
      <c r="F9" s="19">
        <f t="shared" si="0"/>
        <v>5.2434059302145952</v>
      </c>
      <c r="G9" s="19">
        <f t="shared" si="1"/>
        <v>-12.984071706117312</v>
      </c>
      <c r="H9" s="19">
        <f t="shared" si="2"/>
        <v>-20.416371862532255</v>
      </c>
    </row>
    <row r="10" spans="1:8" ht="27.6" x14ac:dyDescent="0.3">
      <c r="A10" s="16" t="s">
        <v>5</v>
      </c>
      <c r="B10" s="17">
        <v>1007016157</v>
      </c>
      <c r="C10" s="17">
        <v>844360425</v>
      </c>
      <c r="D10" s="17">
        <v>833087121</v>
      </c>
      <c r="E10" s="18"/>
      <c r="F10" s="19">
        <f t="shared" si="0"/>
        <v>7.3366613024495697</v>
      </c>
      <c r="G10" s="19">
        <f t="shared" si="1"/>
        <v>-1.3351293672959625</v>
      </c>
      <c r="H10" s="19">
        <f t="shared" si="2"/>
        <v>-17.271722483396061</v>
      </c>
    </row>
    <row r="11" spans="1:8" ht="27.6" x14ac:dyDescent="0.3">
      <c r="A11" s="16" t="s">
        <v>6</v>
      </c>
      <c r="B11" s="17">
        <v>153240800</v>
      </c>
      <c r="C11" s="17">
        <v>153422425</v>
      </c>
      <c r="D11" s="17">
        <v>181083051</v>
      </c>
      <c r="E11" s="18"/>
      <c r="F11" s="19">
        <f t="shared" si="0"/>
        <v>1.5947251845719048</v>
      </c>
      <c r="G11" s="19">
        <f t="shared" si="1"/>
        <v>18.029063222015949</v>
      </c>
      <c r="H11" s="19">
        <f t="shared" si="2"/>
        <v>18.16895435158261</v>
      </c>
    </row>
    <row r="12" spans="1:8" x14ac:dyDescent="0.3">
      <c r="A12" s="6" t="s">
        <v>7</v>
      </c>
      <c r="B12" s="10">
        <v>207382756</v>
      </c>
      <c r="C12" s="10">
        <v>195839052</v>
      </c>
      <c r="D12" s="10">
        <v>191514346</v>
      </c>
      <c r="E12" s="8"/>
      <c r="F12" s="9">
        <f t="shared" si="0"/>
        <v>1.6865893803226104</v>
      </c>
      <c r="G12" s="9">
        <f t="shared" si="1"/>
        <v>-2.2082960246355769</v>
      </c>
      <c r="H12" s="9">
        <f t="shared" si="2"/>
        <v>-7.6517499844586894</v>
      </c>
    </row>
    <row r="13" spans="1:8" ht="27.6" x14ac:dyDescent="0.3">
      <c r="A13" s="16" t="s">
        <v>8</v>
      </c>
      <c r="B13" s="17">
        <v>196736</v>
      </c>
      <c r="C13" s="17">
        <v>46844</v>
      </c>
      <c r="D13" s="17">
        <v>28575</v>
      </c>
      <c r="E13" s="18"/>
      <c r="F13" s="19">
        <f t="shared" si="0"/>
        <v>2.5164846680842692E-4</v>
      </c>
      <c r="G13" s="19">
        <f t="shared" si="1"/>
        <v>-38.99965844078217</v>
      </c>
      <c r="H13" s="19">
        <f t="shared" si="2"/>
        <v>-85.475459499024069</v>
      </c>
    </row>
    <row r="14" spans="1:8" ht="27.6" x14ac:dyDescent="0.3">
      <c r="A14" s="6" t="s">
        <v>9</v>
      </c>
      <c r="B14" s="7">
        <v>650389</v>
      </c>
      <c r="C14" s="7">
        <v>1017311</v>
      </c>
      <c r="D14" s="7">
        <v>1493082</v>
      </c>
      <c r="E14" s="8"/>
      <c r="F14" s="9">
        <f t="shared" si="0"/>
        <v>1.3148969243018713E-2</v>
      </c>
      <c r="G14" s="9">
        <f t="shared" si="1"/>
        <v>46.767507674644229</v>
      </c>
      <c r="H14" s="9">
        <f t="shared" si="2"/>
        <v>129.5675357363055</v>
      </c>
    </row>
    <row r="15" spans="1:8" x14ac:dyDescent="0.3">
      <c r="A15" s="6" t="s">
        <v>10</v>
      </c>
      <c r="B15" s="7">
        <v>269759884</v>
      </c>
      <c r="C15" s="7">
        <v>262327289</v>
      </c>
      <c r="D15" s="7">
        <v>279661526</v>
      </c>
      <c r="E15" s="8"/>
      <c r="F15" s="9">
        <f t="shared" si="0"/>
        <v>2.462865940269642</v>
      </c>
      <c r="G15" s="9">
        <f t="shared" si="1"/>
        <v>6.6078664808677221</v>
      </c>
      <c r="H15" s="9">
        <f t="shared" si="2"/>
        <v>3.670539093203347</v>
      </c>
    </row>
    <row r="16" spans="1:8" ht="27.6" x14ac:dyDescent="0.3">
      <c r="A16" s="6" t="s">
        <v>11</v>
      </c>
      <c r="B16" s="7">
        <v>15462573</v>
      </c>
      <c r="C16" s="7">
        <v>23569870</v>
      </c>
      <c r="D16" s="7">
        <v>27974807</v>
      </c>
      <c r="E16" s="8"/>
      <c r="F16" s="9">
        <f t="shared" si="0"/>
        <v>0.24636280982717934</v>
      </c>
      <c r="G16" s="9">
        <f t="shared" si="1"/>
        <v>18.688847244384462</v>
      </c>
      <c r="H16" s="9">
        <f t="shared" si="2"/>
        <v>80.919482158629094</v>
      </c>
    </row>
    <row r="17" spans="1:8" x14ac:dyDescent="0.3">
      <c r="A17" s="6" t="s">
        <v>12</v>
      </c>
      <c r="B17" s="7">
        <v>497791844</v>
      </c>
      <c r="C17" s="7">
        <v>481213798</v>
      </c>
      <c r="D17" s="7">
        <v>503899307</v>
      </c>
      <c r="E17" s="8"/>
      <c r="F17" s="9">
        <f t="shared" si="0"/>
        <v>4.4376373764612014</v>
      </c>
      <c r="G17" s="9">
        <f t="shared" si="1"/>
        <v>4.7142266273919269</v>
      </c>
      <c r="H17" s="9">
        <f t="shared" si="2"/>
        <v>1.2269110218688115</v>
      </c>
    </row>
    <row r="18" spans="1:8" ht="27.6" x14ac:dyDescent="0.3">
      <c r="A18" s="6" t="s">
        <v>13</v>
      </c>
      <c r="B18" s="7">
        <v>269964751</v>
      </c>
      <c r="C18" s="7">
        <v>258490030</v>
      </c>
      <c r="D18" s="7">
        <v>243586511</v>
      </c>
      <c r="E18" s="8"/>
      <c r="F18" s="9">
        <f t="shared" si="0"/>
        <v>2.1451678750083647</v>
      </c>
      <c r="G18" s="9">
        <f t="shared" si="1"/>
        <v>-5.7656068978753261</v>
      </c>
      <c r="H18" s="9">
        <f t="shared" si="2"/>
        <v>-9.7709941398979172</v>
      </c>
    </row>
    <row r="19" spans="1:8" x14ac:dyDescent="0.3">
      <c r="A19" s="6" t="s">
        <v>14</v>
      </c>
      <c r="B19" s="7">
        <v>326130624</v>
      </c>
      <c r="C19" s="7">
        <v>337637639</v>
      </c>
      <c r="D19" s="7">
        <v>310855141</v>
      </c>
      <c r="E19" s="8"/>
      <c r="F19" s="9">
        <f t="shared" si="0"/>
        <v>2.7375754901895841</v>
      </c>
      <c r="G19" s="9">
        <f t="shared" si="1"/>
        <v>-7.9323200100922389</v>
      </c>
      <c r="H19" s="9">
        <f t="shared" si="2"/>
        <v>-4.6838542215526502</v>
      </c>
    </row>
    <row r="20" spans="1:8" ht="27.6" x14ac:dyDescent="0.3">
      <c r="A20" s="16" t="s">
        <v>15</v>
      </c>
      <c r="B20" s="17">
        <v>798048874</v>
      </c>
      <c r="C20" s="17">
        <v>681935693</v>
      </c>
      <c r="D20" s="17">
        <v>639525573</v>
      </c>
      <c r="E20" s="18"/>
      <c r="F20" s="19">
        <f t="shared" si="0"/>
        <v>5.6320430421778029</v>
      </c>
      <c r="G20" s="19">
        <f t="shared" si="1"/>
        <v>-6.219079076712883</v>
      </c>
      <c r="H20" s="19">
        <f t="shared" si="2"/>
        <v>-19.863858739057626</v>
      </c>
    </row>
    <row r="21" spans="1:8" ht="41.4" x14ac:dyDescent="0.3">
      <c r="A21" s="6" t="s">
        <v>16</v>
      </c>
      <c r="B21" s="7">
        <v>141678173</v>
      </c>
      <c r="C21" s="7">
        <v>146310602</v>
      </c>
      <c r="D21" s="7">
        <v>157094230</v>
      </c>
      <c r="E21" s="8"/>
      <c r="F21" s="9">
        <f t="shared" si="0"/>
        <v>1.3834653411706173</v>
      </c>
      <c r="G21" s="9">
        <f t="shared" si="1"/>
        <v>7.3703667762914415</v>
      </c>
      <c r="H21" s="9">
        <f t="shared" si="2"/>
        <v>10.881038817461318</v>
      </c>
    </row>
    <row r="22" spans="1:8" ht="27.6" x14ac:dyDescent="0.3">
      <c r="A22" s="6" t="s">
        <v>17</v>
      </c>
      <c r="B22" s="7">
        <v>1531486050</v>
      </c>
      <c r="C22" s="7">
        <v>1554381056</v>
      </c>
      <c r="D22" s="7">
        <v>1503401190</v>
      </c>
      <c r="E22" s="8"/>
      <c r="F22" s="9">
        <f t="shared" si="0"/>
        <v>13.239846175379336</v>
      </c>
      <c r="G22" s="9">
        <f t="shared" si="1"/>
        <v>-3.279753430036656</v>
      </c>
      <c r="H22" s="9">
        <f t="shared" si="2"/>
        <v>-1.8338306117773646</v>
      </c>
    </row>
    <row r="23" spans="1:8" x14ac:dyDescent="0.3">
      <c r="A23" s="6" t="s">
        <v>18</v>
      </c>
      <c r="B23" s="7">
        <v>2049123441</v>
      </c>
      <c r="C23" s="7">
        <v>2056014577</v>
      </c>
      <c r="D23" s="7">
        <v>2097469709</v>
      </c>
      <c r="E23" s="8"/>
      <c r="F23" s="9">
        <f t="shared" si="0"/>
        <v>18.471567329727641</v>
      </c>
      <c r="G23" s="9">
        <f t="shared" si="1"/>
        <v>2.0162858991247319</v>
      </c>
      <c r="H23" s="9">
        <f t="shared" si="2"/>
        <v>2.3593633761959389</v>
      </c>
    </row>
    <row r="24" spans="1:8" x14ac:dyDescent="0.3">
      <c r="A24" s="6" t="s">
        <v>19</v>
      </c>
      <c r="B24" s="7">
        <v>186461013</v>
      </c>
      <c r="C24" s="7">
        <v>168459154</v>
      </c>
      <c r="D24" s="7">
        <v>170787339</v>
      </c>
      <c r="E24" s="8"/>
      <c r="F24" s="9">
        <f t="shared" si="0"/>
        <v>1.5040550134607544</v>
      </c>
      <c r="G24" s="9">
        <f t="shared" si="1"/>
        <v>1.3820471875336617</v>
      </c>
      <c r="H24" s="9">
        <f t="shared" si="2"/>
        <v>-8.4058719556564903</v>
      </c>
    </row>
    <row r="25" spans="1:8" x14ac:dyDescent="0.3">
      <c r="A25" s="6" t="s">
        <v>20</v>
      </c>
      <c r="B25" s="7">
        <v>197137881</v>
      </c>
      <c r="C25" s="7">
        <v>172352171</v>
      </c>
      <c r="D25" s="7">
        <v>162544976</v>
      </c>
      <c r="E25" s="8"/>
      <c r="F25" s="9">
        <f t="shared" si="0"/>
        <v>1.4314678564413841</v>
      </c>
      <c r="G25" s="9">
        <f t="shared" si="1"/>
        <v>-5.6902068265795158</v>
      </c>
      <c r="H25" s="9">
        <f t="shared" si="2"/>
        <v>-17.547568648158492</v>
      </c>
    </row>
    <row r="26" spans="1:8" x14ac:dyDescent="0.3">
      <c r="A26" s="16" t="s">
        <v>21</v>
      </c>
      <c r="B26" s="17">
        <v>1348354171</v>
      </c>
      <c r="C26" s="17">
        <v>1343365492</v>
      </c>
      <c r="D26" s="17">
        <v>1269385114</v>
      </c>
      <c r="E26" s="18"/>
      <c r="F26" s="19">
        <f t="shared" si="0"/>
        <v>11.178961250307619</v>
      </c>
      <c r="G26" s="19">
        <f t="shared" si="1"/>
        <v>-5.5070923319504175</v>
      </c>
      <c r="H26" s="19">
        <f t="shared" si="2"/>
        <v>-5.8566998714761276</v>
      </c>
    </row>
    <row r="27" spans="1:8" x14ac:dyDescent="0.3">
      <c r="A27" s="16" t="s">
        <v>22</v>
      </c>
      <c r="B27" s="17">
        <v>675563975</v>
      </c>
      <c r="C27" s="17">
        <v>657292794</v>
      </c>
      <c r="D27" s="17">
        <v>638991157</v>
      </c>
      <c r="E27" s="18"/>
      <c r="F27" s="19">
        <f t="shared" si="0"/>
        <v>5.6273366566296703</v>
      </c>
      <c r="G27" s="19">
        <f t="shared" si="1"/>
        <v>-2.7843964161883084</v>
      </c>
      <c r="H27" s="19">
        <f t="shared" si="2"/>
        <v>-5.4136720360199782</v>
      </c>
    </row>
    <row r="28" spans="1:8" x14ac:dyDescent="0.3">
      <c r="A28" s="6"/>
      <c r="B28" s="7"/>
      <c r="C28" s="7"/>
      <c r="D28" s="7"/>
      <c r="E28" s="8"/>
      <c r="F28" s="8"/>
      <c r="G28" s="9"/>
      <c r="H28" s="9"/>
    </row>
    <row r="29" spans="1:8" x14ac:dyDescent="0.3">
      <c r="A29" s="11" t="s">
        <v>23</v>
      </c>
      <c r="B29" s="12">
        <f>SUM(B5:B27)</f>
        <v>11858294001</v>
      </c>
      <c r="C29" s="12">
        <f t="shared" ref="C29:D29" si="3">SUM(C5:C27)</f>
        <v>11544344259</v>
      </c>
      <c r="D29" s="12">
        <f t="shared" si="3"/>
        <v>11355125808</v>
      </c>
      <c r="E29" s="13"/>
      <c r="F29" s="15">
        <f>(D29*100)/$D$29</f>
        <v>100</v>
      </c>
      <c r="G29" s="14">
        <f>(D29-C29)/C29*100</f>
        <v>-1.6390575917942227</v>
      </c>
      <c r="H29" s="14">
        <f>(D29-B29)/B29*100</f>
        <v>-4.243175223666813</v>
      </c>
    </row>
    <row r="30" spans="1:8" x14ac:dyDescent="0.3">
      <c r="A30" s="43" t="s">
        <v>24</v>
      </c>
      <c r="B30" s="43"/>
      <c r="C30" s="43"/>
      <c r="D30" s="43"/>
      <c r="E30" s="43"/>
      <c r="F30" s="43"/>
      <c r="G30" s="43"/>
      <c r="H30" s="43"/>
    </row>
    <row r="33" spans="1:8" x14ac:dyDescent="0.3">
      <c r="A33" s="20" t="s">
        <v>27</v>
      </c>
      <c r="B33" s="21">
        <f>B5+B8+B9+B10+B11+B13+B20+B26+B27</f>
        <v>5389237248</v>
      </c>
      <c r="C33" s="21">
        <f t="shared" ref="C33:D33" si="4">C5+C8+C9+C10+C11+C13+C20+C26+C27</f>
        <v>5047510235</v>
      </c>
      <c r="D33" s="21">
        <f t="shared" si="4"/>
        <v>4876304575</v>
      </c>
      <c r="E33" s="20"/>
      <c r="F33" s="22">
        <f>(D33*100)/D29</f>
        <v>42.943641994389075</v>
      </c>
      <c r="G33" s="22">
        <f>(D33-C33)/C33*100</f>
        <v>-3.3918833648486899</v>
      </c>
      <c r="H33" s="22">
        <f>(D33-B33)/B33*100</f>
        <v>-9.5177229985626344</v>
      </c>
    </row>
  </sheetData>
  <mergeCells count="3">
    <mergeCell ref="A2:H2"/>
    <mergeCell ref="A3:H3"/>
    <mergeCell ref="A30:H30"/>
  </mergeCells>
  <pageMargins left="0.7" right="0.7" top="0.75" bottom="0.75" header="0.3" footer="0.3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26F80-66ED-4D30-988E-B1183CBAEE0A}">
  <sheetPr>
    <tabColor theme="5" tint="0.79998168889431442"/>
  </sheetPr>
  <dimension ref="A2:H32"/>
  <sheetViews>
    <sheetView topLeftCell="A20" workbookViewId="0">
      <selection activeCell="H34" sqref="A1:H34"/>
    </sheetView>
  </sheetViews>
  <sheetFormatPr defaultColWidth="9.109375" defaultRowHeight="13.8" x14ac:dyDescent="0.3"/>
  <cols>
    <col min="1" max="1" width="38.109375" style="1" customWidth="1"/>
    <col min="2" max="2" width="12.109375" style="1" bestFit="1" customWidth="1"/>
    <col min="3" max="3" width="12.6640625" style="1" bestFit="1" customWidth="1"/>
    <col min="4" max="4" width="12.44140625" style="1" bestFit="1" customWidth="1"/>
    <col min="5" max="5" width="9.109375" style="1"/>
    <col min="6" max="6" width="13.5546875" style="1" customWidth="1"/>
    <col min="7" max="7" width="12.109375" style="1" customWidth="1"/>
    <col min="8" max="8" width="12" style="1" customWidth="1"/>
    <col min="9" max="16384" width="9.109375" style="1"/>
  </cols>
  <sheetData>
    <row r="2" spans="1:8" x14ac:dyDescent="0.3">
      <c r="A2" s="41" t="s">
        <v>36</v>
      </c>
      <c r="B2" s="41"/>
      <c r="C2" s="41"/>
      <c r="D2" s="41"/>
      <c r="E2" s="41"/>
      <c r="F2" s="41"/>
      <c r="G2" s="41"/>
      <c r="H2" s="41"/>
    </row>
    <row r="3" spans="1:8" x14ac:dyDescent="0.3">
      <c r="A3" s="42" t="s">
        <v>34</v>
      </c>
      <c r="B3" s="42"/>
      <c r="C3" s="42"/>
      <c r="D3" s="42"/>
      <c r="E3" s="42"/>
      <c r="F3" s="42"/>
      <c r="G3" s="42"/>
      <c r="H3" s="42"/>
    </row>
    <row r="4" spans="1:8" ht="36" customHeight="1" x14ac:dyDescent="0.3">
      <c r="A4" s="2" t="s">
        <v>32</v>
      </c>
      <c r="B4" s="3" t="s">
        <v>37</v>
      </c>
      <c r="C4" s="3" t="s">
        <v>38</v>
      </c>
      <c r="D4" s="3" t="s">
        <v>39</v>
      </c>
      <c r="E4" s="4"/>
      <c r="F4" s="5" t="s">
        <v>28</v>
      </c>
      <c r="G4" s="5" t="s">
        <v>40</v>
      </c>
      <c r="H4" s="5" t="s">
        <v>41</v>
      </c>
    </row>
    <row r="5" spans="1:8" s="27" customFormat="1" x14ac:dyDescent="0.3">
      <c r="A5" s="23" t="s">
        <v>44</v>
      </c>
      <c r="B5" s="24">
        <v>1732171621</v>
      </c>
      <c r="C5" s="24">
        <v>1557548528</v>
      </c>
      <c r="D5" s="24">
        <v>1567600048</v>
      </c>
      <c r="E5" s="25"/>
      <c r="F5" s="26">
        <f t="shared" ref="F5:F25" si="0">(D5*100)/$D$31</f>
        <v>13.805219550236796</v>
      </c>
      <c r="G5" s="26">
        <f t="shared" ref="G5:G25" si="1">(D5-C5)/C5*100</f>
        <v>0.64534233247338024</v>
      </c>
      <c r="H5" s="26">
        <f t="shared" ref="H5:H25" si="2">(D5-B5)/B5*100</f>
        <v>-9.5008814949289597</v>
      </c>
    </row>
    <row r="6" spans="1:8" s="27" customFormat="1" x14ac:dyDescent="0.3">
      <c r="A6" s="23" t="s">
        <v>43</v>
      </c>
      <c r="B6" s="24">
        <v>1437236888</v>
      </c>
      <c r="C6" s="24">
        <v>1358414252</v>
      </c>
      <c r="D6" s="24">
        <v>1375858223</v>
      </c>
      <c r="E6" s="25"/>
      <c r="F6" s="26">
        <f t="shared" si="0"/>
        <v>12.11662685437329</v>
      </c>
      <c r="G6" s="26">
        <f t="shared" si="1"/>
        <v>1.2841422249742416</v>
      </c>
      <c r="H6" s="26">
        <f t="shared" si="2"/>
        <v>-4.2706018411072115</v>
      </c>
    </row>
    <row r="7" spans="1:8" s="27" customFormat="1" x14ac:dyDescent="0.3">
      <c r="A7" s="23" t="s">
        <v>42</v>
      </c>
      <c r="B7" s="24">
        <v>955966334</v>
      </c>
      <c r="C7" s="24">
        <v>983633876</v>
      </c>
      <c r="D7" s="24">
        <v>915191039</v>
      </c>
      <c r="E7" s="25"/>
      <c r="F7" s="26">
        <f t="shared" si="0"/>
        <v>8.0597172983783469</v>
      </c>
      <c r="G7" s="26">
        <f t="shared" si="1"/>
        <v>-6.958161839476948</v>
      </c>
      <c r="H7" s="26">
        <f t="shared" si="2"/>
        <v>-4.2653484280545806</v>
      </c>
    </row>
    <row r="8" spans="1:8" s="27" customFormat="1" x14ac:dyDescent="0.3">
      <c r="A8" s="23" t="s">
        <v>45</v>
      </c>
      <c r="B8" s="24">
        <v>586878784</v>
      </c>
      <c r="C8" s="24">
        <v>595077624</v>
      </c>
      <c r="D8" s="24">
        <v>610517729</v>
      </c>
      <c r="E8" s="25"/>
      <c r="F8" s="26">
        <f t="shared" si="0"/>
        <v>5.3765826933407768</v>
      </c>
      <c r="G8" s="26">
        <f t="shared" si="1"/>
        <v>2.5946371325835638</v>
      </c>
      <c r="H8" s="26">
        <f t="shared" si="2"/>
        <v>4.0279092794739704</v>
      </c>
    </row>
    <row r="9" spans="1:8" s="27" customFormat="1" x14ac:dyDescent="0.3">
      <c r="A9" s="23" t="s">
        <v>46</v>
      </c>
      <c r="B9" s="24">
        <v>588044099</v>
      </c>
      <c r="C9" s="24">
        <v>558971666</v>
      </c>
      <c r="D9" s="24">
        <v>575214561</v>
      </c>
      <c r="E9" s="25"/>
      <c r="F9" s="26">
        <f t="shared" si="0"/>
        <v>5.0656819724070816</v>
      </c>
      <c r="G9" s="26">
        <f t="shared" si="1"/>
        <v>2.9058530133081915</v>
      </c>
      <c r="H9" s="26">
        <f t="shared" si="2"/>
        <v>-2.1817305916031309</v>
      </c>
    </row>
    <row r="10" spans="1:8" s="27" customFormat="1" x14ac:dyDescent="0.3">
      <c r="A10" s="23" t="s">
        <v>50</v>
      </c>
      <c r="B10" s="24">
        <v>483006067</v>
      </c>
      <c r="C10" s="24">
        <v>498133723</v>
      </c>
      <c r="D10" s="24">
        <v>515950957</v>
      </c>
      <c r="E10" s="25"/>
      <c r="F10" s="26">
        <f t="shared" si="0"/>
        <v>4.5437713832857609</v>
      </c>
      <c r="G10" s="26">
        <f t="shared" si="1"/>
        <v>3.5767973894030058</v>
      </c>
      <c r="H10" s="26">
        <f t="shared" si="2"/>
        <v>6.8208025221347794</v>
      </c>
    </row>
    <row r="11" spans="1:8" s="27" customFormat="1" x14ac:dyDescent="0.3">
      <c r="A11" s="23" t="s">
        <v>52</v>
      </c>
      <c r="B11" s="24">
        <v>503070310</v>
      </c>
      <c r="C11" s="24">
        <v>481024624</v>
      </c>
      <c r="D11" s="24">
        <v>416457257</v>
      </c>
      <c r="E11" s="25"/>
      <c r="F11" s="26">
        <f t="shared" si="0"/>
        <v>3.6675706112088546</v>
      </c>
      <c r="G11" s="26">
        <f t="shared" si="1"/>
        <v>-13.422881860617597</v>
      </c>
      <c r="H11" s="26">
        <f t="shared" si="2"/>
        <v>-17.216888231786129</v>
      </c>
    </row>
    <row r="12" spans="1:8" s="27" customFormat="1" x14ac:dyDescent="0.3">
      <c r="A12" s="23" t="s">
        <v>54</v>
      </c>
      <c r="B12" s="28">
        <v>357133831</v>
      </c>
      <c r="C12" s="28">
        <v>342392751</v>
      </c>
      <c r="D12" s="28">
        <v>342402353</v>
      </c>
      <c r="E12" s="25"/>
      <c r="F12" s="26">
        <f t="shared" si="0"/>
        <v>3.0153990258634393</v>
      </c>
      <c r="G12" s="26">
        <f t="shared" si="1"/>
        <v>2.8043818018799122E-3</v>
      </c>
      <c r="H12" s="26">
        <f t="shared" si="2"/>
        <v>-4.124918089879869</v>
      </c>
    </row>
    <row r="13" spans="1:8" s="27" customFormat="1" x14ac:dyDescent="0.3">
      <c r="A13" s="23" t="s">
        <v>56</v>
      </c>
      <c r="B13" s="24">
        <v>303749969</v>
      </c>
      <c r="C13" s="24">
        <v>299256865</v>
      </c>
      <c r="D13" s="24">
        <v>291176086</v>
      </c>
      <c r="E13" s="25"/>
      <c r="F13" s="26">
        <f t="shared" si="0"/>
        <v>2.5642700127096645</v>
      </c>
      <c r="G13" s="26">
        <f t="shared" si="1"/>
        <v>-2.7002819133322138</v>
      </c>
      <c r="H13" s="26">
        <f t="shared" si="2"/>
        <v>-4.139550381320368</v>
      </c>
    </row>
    <row r="14" spans="1:8" s="27" customFormat="1" x14ac:dyDescent="0.3">
      <c r="A14" s="23" t="s">
        <v>49</v>
      </c>
      <c r="B14" s="24">
        <v>278219786</v>
      </c>
      <c r="C14" s="24">
        <v>267706568</v>
      </c>
      <c r="D14" s="24">
        <v>287514635</v>
      </c>
      <c r="E14" s="25"/>
      <c r="F14" s="26">
        <f t="shared" si="0"/>
        <v>2.5320250947588621</v>
      </c>
      <c r="G14" s="26">
        <f t="shared" si="1"/>
        <v>7.3991710954211625</v>
      </c>
      <c r="H14" s="26">
        <f t="shared" si="2"/>
        <v>3.3408296130311883</v>
      </c>
    </row>
    <row r="15" spans="1:8" s="27" customFormat="1" x14ac:dyDescent="0.3">
      <c r="A15" s="23" t="s">
        <v>57</v>
      </c>
      <c r="B15" s="24">
        <v>294585286</v>
      </c>
      <c r="C15" s="24">
        <v>295286882</v>
      </c>
      <c r="D15" s="24">
        <v>286272564</v>
      </c>
      <c r="E15" s="25"/>
      <c r="F15" s="26">
        <f t="shared" si="0"/>
        <v>2.5210866778623719</v>
      </c>
      <c r="G15" s="26">
        <f t="shared" si="1"/>
        <v>-3.0527322917108113</v>
      </c>
      <c r="H15" s="26">
        <f t="shared" si="2"/>
        <v>-2.8218388341364751</v>
      </c>
    </row>
    <row r="16" spans="1:8" s="27" customFormat="1" x14ac:dyDescent="0.3">
      <c r="A16" s="23" t="s">
        <v>48</v>
      </c>
      <c r="B16" s="24">
        <v>182168018</v>
      </c>
      <c r="C16" s="24">
        <v>195848748</v>
      </c>
      <c r="D16" s="24">
        <v>210865342</v>
      </c>
      <c r="E16" s="25"/>
      <c r="F16" s="26">
        <f t="shared" si="0"/>
        <v>1.8570057748848501</v>
      </c>
      <c r="G16" s="26">
        <f t="shared" si="1"/>
        <v>7.6674444709751226</v>
      </c>
      <c r="H16" s="26">
        <f t="shared" si="2"/>
        <v>15.75321745005756</v>
      </c>
    </row>
    <row r="17" spans="1:8" s="27" customFormat="1" x14ac:dyDescent="0.3">
      <c r="A17" s="23" t="s">
        <v>59</v>
      </c>
      <c r="B17" s="24">
        <v>190738942</v>
      </c>
      <c r="C17" s="24">
        <v>170021104</v>
      </c>
      <c r="D17" s="24">
        <v>177220039</v>
      </c>
      <c r="E17" s="25"/>
      <c r="F17" s="26">
        <f t="shared" si="0"/>
        <v>1.560705200422734</v>
      </c>
      <c r="G17" s="26">
        <f t="shared" si="1"/>
        <v>4.2341420156876524</v>
      </c>
      <c r="H17" s="26">
        <f t="shared" si="2"/>
        <v>-7.0876470521682986</v>
      </c>
    </row>
    <row r="18" spans="1:8" s="27" customFormat="1" x14ac:dyDescent="0.3">
      <c r="A18" s="23" t="s">
        <v>55</v>
      </c>
      <c r="B18" s="24">
        <v>165470429</v>
      </c>
      <c r="C18" s="24">
        <v>159565584</v>
      </c>
      <c r="D18" s="24">
        <v>169288455</v>
      </c>
      <c r="E18" s="25"/>
      <c r="F18" s="26">
        <f t="shared" si="0"/>
        <v>1.4908549483505644</v>
      </c>
      <c r="G18" s="26">
        <f t="shared" si="1"/>
        <v>6.0933383980846401</v>
      </c>
      <c r="H18" s="26">
        <f t="shared" si="2"/>
        <v>2.3073766249799235</v>
      </c>
    </row>
    <row r="19" spans="1:8" s="27" customFormat="1" x14ac:dyDescent="0.3">
      <c r="A19" s="23" t="s">
        <v>51</v>
      </c>
      <c r="B19" s="24">
        <v>106503306</v>
      </c>
      <c r="C19" s="24">
        <v>108549606</v>
      </c>
      <c r="D19" s="24">
        <v>167333651</v>
      </c>
      <c r="E19" s="25"/>
      <c r="F19" s="26">
        <f t="shared" si="0"/>
        <v>1.4736397802136971</v>
      </c>
      <c r="G19" s="26">
        <f t="shared" si="1"/>
        <v>54.154084170512782</v>
      </c>
      <c r="H19" s="26">
        <f t="shared" si="2"/>
        <v>57.115921828755248</v>
      </c>
    </row>
    <row r="20" spans="1:8" s="27" customFormat="1" x14ac:dyDescent="0.3">
      <c r="A20" s="23" t="s">
        <v>47</v>
      </c>
      <c r="B20" s="24">
        <v>166724645</v>
      </c>
      <c r="C20" s="24">
        <v>206829468</v>
      </c>
      <c r="D20" s="24">
        <v>164854125</v>
      </c>
      <c r="E20" s="25"/>
      <c r="F20" s="26">
        <f t="shared" si="0"/>
        <v>1.4518035976656085</v>
      </c>
      <c r="G20" s="26">
        <f t="shared" si="1"/>
        <v>-20.294662750861015</v>
      </c>
      <c r="H20" s="26">
        <f t="shared" si="2"/>
        <v>-1.1219217170922753</v>
      </c>
    </row>
    <row r="21" spans="1:8" s="27" customFormat="1" x14ac:dyDescent="0.3">
      <c r="A21" s="23" t="s">
        <v>60</v>
      </c>
      <c r="B21" s="24">
        <v>152162186</v>
      </c>
      <c r="C21" s="24">
        <v>159111671</v>
      </c>
      <c r="D21" s="24">
        <v>163215755</v>
      </c>
      <c r="E21" s="25"/>
      <c r="F21" s="26">
        <f t="shared" si="0"/>
        <v>1.4373751357735727</v>
      </c>
      <c r="G21" s="26">
        <f t="shared" si="1"/>
        <v>2.579373325794561</v>
      </c>
      <c r="H21" s="26">
        <f t="shared" si="2"/>
        <v>7.2643337287491399</v>
      </c>
    </row>
    <row r="22" spans="1:8" s="27" customFormat="1" x14ac:dyDescent="0.3">
      <c r="A22" s="23" t="s">
        <v>61</v>
      </c>
      <c r="B22" s="24">
        <v>148607601</v>
      </c>
      <c r="C22" s="24">
        <v>160621859</v>
      </c>
      <c r="D22" s="24">
        <v>158719667</v>
      </c>
      <c r="E22" s="25"/>
      <c r="F22" s="26">
        <f t="shared" si="0"/>
        <v>1.3977799073628723</v>
      </c>
      <c r="G22" s="26">
        <f t="shared" si="1"/>
        <v>-1.1842672048765168</v>
      </c>
      <c r="H22" s="26">
        <f t="shared" si="2"/>
        <v>6.8045415792695563</v>
      </c>
    </row>
    <row r="23" spans="1:8" s="27" customFormat="1" x14ac:dyDescent="0.3">
      <c r="A23" s="23" t="s">
        <v>53</v>
      </c>
      <c r="B23" s="24">
        <v>181747773</v>
      </c>
      <c r="C23" s="24">
        <v>184417205</v>
      </c>
      <c r="D23" s="24">
        <v>158634780</v>
      </c>
      <c r="E23" s="25"/>
      <c r="F23" s="26">
        <f t="shared" si="0"/>
        <v>1.3970323418894877</v>
      </c>
      <c r="G23" s="26">
        <f t="shared" si="1"/>
        <v>-13.98048788343799</v>
      </c>
      <c r="H23" s="26">
        <f t="shared" si="2"/>
        <v>-12.717070816598122</v>
      </c>
    </row>
    <row r="24" spans="1:8" s="27" customFormat="1" x14ac:dyDescent="0.3">
      <c r="A24" s="23" t="s">
        <v>58</v>
      </c>
      <c r="B24" s="24">
        <v>171100753</v>
      </c>
      <c r="C24" s="24">
        <v>145998927</v>
      </c>
      <c r="D24" s="24">
        <v>145824082</v>
      </c>
      <c r="E24" s="25"/>
      <c r="F24" s="26">
        <f t="shared" si="0"/>
        <v>1.2842137063533272</v>
      </c>
      <c r="G24" s="26">
        <f t="shared" si="1"/>
        <v>-0.11975772945235412</v>
      </c>
      <c r="H24" s="26">
        <f t="shared" si="2"/>
        <v>-14.772974727937054</v>
      </c>
    </row>
    <row r="25" spans="1:8" s="27" customFormat="1" x14ac:dyDescent="0.3">
      <c r="A25" s="29" t="s">
        <v>29</v>
      </c>
      <c r="B25" s="30">
        <f>SUM(B5:B24)</f>
        <v>8985286628</v>
      </c>
      <c r="C25" s="30">
        <f t="shared" ref="C25:D25" si="3">SUM(C5:C24)</f>
        <v>8728411531</v>
      </c>
      <c r="D25" s="30">
        <f t="shared" si="3"/>
        <v>8700111348</v>
      </c>
      <c r="E25" s="31"/>
      <c r="F25" s="32">
        <f t="shared" si="0"/>
        <v>76.618361567341964</v>
      </c>
      <c r="G25" s="32">
        <f t="shared" si="1"/>
        <v>-0.32423062202656816</v>
      </c>
      <c r="H25" s="32">
        <f t="shared" si="2"/>
        <v>-3.17380281572026</v>
      </c>
    </row>
    <row r="26" spans="1:8" s="25" customFormat="1" x14ac:dyDescent="0.3">
      <c r="A26" s="34"/>
      <c r="B26" s="35"/>
      <c r="C26" s="35"/>
      <c r="D26" s="35"/>
      <c r="E26" s="36"/>
      <c r="F26" s="37"/>
      <c r="G26" s="37"/>
      <c r="H26" s="37"/>
    </row>
    <row r="27" spans="1:8" s="25" customFormat="1" x14ac:dyDescent="0.3">
      <c r="A27" s="34"/>
      <c r="B27" s="35"/>
      <c r="C27" s="35"/>
      <c r="D27" s="35"/>
      <c r="E27" s="36"/>
      <c r="F27" s="26"/>
      <c r="G27" s="26"/>
      <c r="H27" s="26"/>
    </row>
    <row r="28" spans="1:8" s="25" customFormat="1" x14ac:dyDescent="0.3">
      <c r="A28" s="34" t="s">
        <v>30</v>
      </c>
      <c r="B28" s="35">
        <v>7402550684</v>
      </c>
      <c r="C28" s="35">
        <v>7041932956</v>
      </c>
      <c r="D28" s="35">
        <v>7031918246</v>
      </c>
      <c r="E28" s="36"/>
      <c r="F28" s="37">
        <f>(D28*100)/$D$31</f>
        <v>61.927259679023713</v>
      </c>
      <c r="G28" s="37">
        <f t="shared" ref="G28:G29" si="4">(D28-C28)/C28*100</f>
        <v>-0.14221535567825988</v>
      </c>
      <c r="H28" s="37">
        <f t="shared" ref="H28:H29" si="5">(D28-B28)/B28*100</f>
        <v>-5.0068206733267129</v>
      </c>
    </row>
    <row r="29" spans="1:8" s="25" customFormat="1" x14ac:dyDescent="0.3">
      <c r="A29" s="34" t="s">
        <v>31</v>
      </c>
      <c r="B29" s="35">
        <v>4455743317</v>
      </c>
      <c r="C29" s="35">
        <v>4502411303</v>
      </c>
      <c r="D29" s="35">
        <v>4323207562</v>
      </c>
      <c r="E29" s="36"/>
      <c r="F29" s="37">
        <f t="shared" ref="F29" si="6">(D29*100)/$D$31</f>
        <v>38.072740320976287</v>
      </c>
      <c r="G29" s="37">
        <f t="shared" si="4"/>
        <v>-3.9801725995267203</v>
      </c>
      <c r="H29" s="37">
        <f t="shared" si="5"/>
        <v>-2.9744925946325558</v>
      </c>
    </row>
    <row r="30" spans="1:8" s="27" customFormat="1" x14ac:dyDescent="0.3">
      <c r="A30" s="23"/>
      <c r="B30" s="24"/>
      <c r="C30" s="24"/>
      <c r="D30" s="24"/>
      <c r="E30" s="25"/>
      <c r="F30" s="25"/>
      <c r="G30" s="26"/>
      <c r="H30" s="26"/>
    </row>
    <row r="31" spans="1:8" s="27" customFormat="1" x14ac:dyDescent="0.3">
      <c r="A31" s="38" t="s">
        <v>23</v>
      </c>
      <c r="B31" s="35">
        <f>B29+B28</f>
        <v>11858294001</v>
      </c>
      <c r="C31" s="35">
        <f t="shared" ref="C31:D31" si="7">C29+C28</f>
        <v>11544344259</v>
      </c>
      <c r="D31" s="35">
        <f t="shared" si="7"/>
        <v>11355125808</v>
      </c>
      <c r="E31" s="39"/>
      <c r="F31" s="36">
        <f>(D31*100)/$D$31</f>
        <v>100</v>
      </c>
      <c r="G31" s="40">
        <f>(D31-C31)/C31*100</f>
        <v>-1.6390575917942227</v>
      </c>
      <c r="H31" s="40">
        <f>(D31-B31)/B31*100</f>
        <v>-4.243175223666813</v>
      </c>
    </row>
    <row r="32" spans="1:8" s="27" customFormat="1" x14ac:dyDescent="0.3">
      <c r="A32" s="44" t="s">
        <v>24</v>
      </c>
      <c r="B32" s="44"/>
      <c r="C32" s="44"/>
      <c r="D32" s="44"/>
      <c r="E32" s="44"/>
      <c r="F32" s="44"/>
      <c r="G32" s="44"/>
      <c r="H32" s="44"/>
    </row>
  </sheetData>
  <mergeCells count="3">
    <mergeCell ref="A2:H2"/>
    <mergeCell ref="A3:H3"/>
    <mergeCell ref="A32:H32"/>
  </mergeCells>
  <conditionalFormatting sqref="G5:H31">
    <cfRule type="cellIs" dxfId="0" priority="1" operator="lessThan">
      <formula>0</formula>
    </cfRule>
  </conditionalFormatting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TREVISO SETTORI MANIF </vt:lpstr>
      <vt:lpstr>TREVISO PAESI</vt:lpstr>
      <vt:lpstr>'TREVISO PAESI'!Area_stampa</vt:lpstr>
      <vt:lpstr>'TREVISO SETTORI MANIF 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Miazzo</dc:creator>
  <cp:lastModifiedBy>Edi Barbazza</cp:lastModifiedBy>
  <cp:lastPrinted>2025-12-23T11:08:29Z</cp:lastPrinted>
  <dcterms:created xsi:type="dcterms:W3CDTF">2023-12-22T09:53:20Z</dcterms:created>
  <dcterms:modified xsi:type="dcterms:W3CDTF">2025-12-23T11:49:52Z</dcterms:modified>
</cp:coreProperties>
</file>